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11640" activeTab="0"/>
  </bookViews>
  <sheets>
    <sheet name="DIVISIONAL SUMMARY" sheetId="1" r:id="rId1"/>
    <sheet name="CLACS" sheetId="2" r:id="rId2"/>
    <sheet name="FINANCE" sheetId="3" r:id="rId3"/>
    <sheet name="LEGAL" sheetId="4" r:id="rId4"/>
    <sheet name="PLANNING" sheetId="5" r:id="rId5"/>
  </sheets>
  <definedNames>
    <definedName name="_xlnm.Print_Area" localSheetId="1">'CLACS'!$A$1:$G$53</definedName>
    <definedName name="_xlnm.Print_Area" localSheetId="2">'FINANCE'!$A$1:$G$32</definedName>
    <definedName name="_xlnm.Print_Area" localSheetId="3">'LEGAL'!$A$1:$F$23</definedName>
    <definedName name="_xlnm.Print_Area" localSheetId="4">'PLANNING'!$A$1:$F$51</definedName>
    <definedName name="_xlnm.Print_Titles" localSheetId="2">'FINANCE'!$1:$10</definedName>
    <definedName name="_xlnm.Print_Titles" localSheetId="3">'LEGAL'!$1:$10</definedName>
    <definedName name="_xlnm.Print_Titles" localSheetId="4">'PLANNING'!$1:$10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<sst xmlns="http://schemas.openxmlformats.org/spreadsheetml/2006/main" count="342" uniqueCount="136">
  <si>
    <t>WYRE FOREST DISTRICT COUNCIL</t>
  </si>
  <si>
    <t>INCOME SERVICE OPTIONS 2007/2008</t>
  </si>
  <si>
    <t>DIVISIONAL SUMMARY</t>
  </si>
  <si>
    <t>CHANGES IN RESOURCES</t>
  </si>
  <si>
    <t>DIVISION</t>
  </si>
  <si>
    <t>KEY</t>
  </si>
  <si>
    <t>2007/2008</t>
  </si>
  <si>
    <t>2008/2009</t>
  </si>
  <si>
    <t>2009/2010</t>
  </si>
  <si>
    <t>£</t>
  </si>
  <si>
    <t>CULTURAL LEISURE &amp; COMMERCIAL</t>
  </si>
  <si>
    <t>C</t>
  </si>
  <si>
    <t>SERVICES</t>
  </si>
  <si>
    <t>R</t>
  </si>
  <si>
    <t>M</t>
  </si>
  <si>
    <t>FINANCIAL SERVICES</t>
  </si>
  <si>
    <t>LEGAL &amp; DEMOCRATIC SERVICES</t>
  </si>
  <si>
    <t xml:space="preserve">PLANNING, HEALTH &amp; </t>
  </si>
  <si>
    <t>ENVIRONMENT</t>
  </si>
  <si>
    <t>GRAND TOTAL</t>
  </si>
  <si>
    <t>KEY - Changes in Resources</t>
  </si>
  <si>
    <t>C - Capital</t>
  </si>
  <si>
    <t>R - Revenue</t>
  </si>
  <si>
    <t>M - Man Power</t>
  </si>
  <si>
    <t>CULTURAL, LEISURE &amp; COMMERCIAL SERVICES</t>
  </si>
  <si>
    <t>Cost</t>
  </si>
  <si>
    <t>ACTIVITY AND DESCRIPTION</t>
  </si>
  <si>
    <t>2007/08</t>
  </si>
  <si>
    <t>2008/09</t>
  </si>
  <si>
    <t>2009/10</t>
  </si>
  <si>
    <t>Centre</t>
  </si>
  <si>
    <t>OF SERVICE OPTION</t>
  </si>
  <si>
    <t>R040</t>
  </si>
  <si>
    <t>Cemeteries</t>
  </si>
  <si>
    <t xml:space="preserve">Increase charges by 3% in accordance with </t>
  </si>
  <si>
    <t xml:space="preserve">Council policy </t>
  </si>
  <si>
    <t>R050</t>
  </si>
  <si>
    <t>Play Leadership</t>
  </si>
  <si>
    <t>R095</t>
  </si>
  <si>
    <t>Other Sports Facilities</t>
  </si>
  <si>
    <t>R155</t>
  </si>
  <si>
    <t>Allotments</t>
  </si>
  <si>
    <t>R160</t>
  </si>
  <si>
    <t>Parks and Open spaces</t>
  </si>
  <si>
    <t>R170</t>
  </si>
  <si>
    <t>CLACS Administration Account</t>
  </si>
  <si>
    <t>R185</t>
  </si>
  <si>
    <t>Car Parks</t>
  </si>
  <si>
    <t>Increase charges by 3% (increase starts 1/10/07)</t>
  </si>
  <si>
    <t>R221</t>
  </si>
  <si>
    <t>Civic Halls</t>
  </si>
  <si>
    <t>R225</t>
  </si>
  <si>
    <t>Weighbridge</t>
  </si>
  <si>
    <t>To increase weighbridge charges by 3%</t>
  </si>
  <si>
    <t>R229</t>
  </si>
  <si>
    <t xml:space="preserve">Garage </t>
  </si>
  <si>
    <t>R234</t>
  </si>
  <si>
    <t>Trade Waste</t>
  </si>
  <si>
    <t>Increase charges by 3% in accordance with Council</t>
  </si>
  <si>
    <t>policy</t>
  </si>
  <si>
    <t>R250</t>
  </si>
  <si>
    <t>Control of Rats and Other Pests</t>
  </si>
  <si>
    <t>R255</t>
  </si>
  <si>
    <t>Control of Dogs</t>
  </si>
  <si>
    <t xml:space="preserve">TOTALS </t>
  </si>
  <si>
    <t>%</t>
  </si>
  <si>
    <t>R310</t>
  </si>
  <si>
    <t>Council Tax/NNDR</t>
  </si>
  <si>
    <t>To maintain costs in respect of Council tax &amp; NNDR</t>
  </si>
  <si>
    <t>Court Costs. Currently the costs are as follows:-</t>
  </si>
  <si>
    <t>Summons Costs</t>
  </si>
  <si>
    <t>Liability Order Costs</t>
  </si>
  <si>
    <t>Note: Costs have to reflect actual costs and be</t>
  </si>
  <si>
    <t>subsequently agreed with the Magistrates Court,</t>
  </si>
  <si>
    <t>and it is felt that the current costs can be justified.</t>
  </si>
  <si>
    <t>Normally these costs are increased every two years.</t>
  </si>
  <si>
    <t>R330</t>
  </si>
  <si>
    <t>Concessionary Travel - WFDC Scheme</t>
  </si>
  <si>
    <t>To maintain the cost of a replacement card at £5</t>
  </si>
  <si>
    <t>R335</t>
  </si>
  <si>
    <t>Corporate Costs - Bank Charges</t>
  </si>
  <si>
    <t>Maintain existing policy of full cost recovery of bank</t>
  </si>
  <si>
    <t>charges in respect of credit card transactions for</t>
  </si>
  <si>
    <t>those services where there is no provision to include</t>
  </si>
  <si>
    <t>in charge levied (1.75%)</t>
  </si>
  <si>
    <t>TOTALS</t>
  </si>
  <si>
    <t>R500</t>
  </si>
  <si>
    <t>Elections and Electoral Registration</t>
  </si>
  <si>
    <t>To maintain the sale of edited and full Electoral</t>
  </si>
  <si>
    <t>Registers at statutory levels</t>
  </si>
  <si>
    <t>R510</t>
  </si>
  <si>
    <t>Land Charges</t>
  </si>
  <si>
    <t>To raise charges for basic and other Land Charge</t>
  </si>
  <si>
    <t>fees in line with inflation</t>
  </si>
  <si>
    <t>R515</t>
  </si>
  <si>
    <t>Legal &amp; Democratic Services Administration</t>
  </si>
  <si>
    <t>To raise charges for the supply of minutes and</t>
  </si>
  <si>
    <t>agendas to outside bodies/companies in line with</t>
  </si>
  <si>
    <t>inflation</t>
  </si>
  <si>
    <t>PLANNING, HEALTH &amp; ENVIRONMENT</t>
  </si>
  <si>
    <t>R605</t>
  </si>
  <si>
    <t>Development Control</t>
  </si>
  <si>
    <t xml:space="preserve">To maintain Planning Application fees at statutory </t>
  </si>
  <si>
    <t>To be determined by Government</t>
  </si>
  <si>
    <t>levels.</t>
  </si>
  <si>
    <t>To propose no increase to the charges for Planning</t>
  </si>
  <si>
    <t>enquiries.</t>
  </si>
  <si>
    <t>R625</t>
  </si>
  <si>
    <t>Building Control</t>
  </si>
  <si>
    <t>To propose no increase to the charges for Building</t>
  </si>
  <si>
    <t>Control enquiries.</t>
  </si>
  <si>
    <t>To propose no increase to Building Control charges.</t>
  </si>
  <si>
    <t>To propose a reduction to the current charge for the</t>
  </si>
  <si>
    <t>sale of documents in line with the "Markinson case"</t>
  </si>
  <si>
    <t>and proposed access to information Charging Policy.</t>
  </si>
  <si>
    <t>R630</t>
  </si>
  <si>
    <t>Planning, Health &amp; Environment Administration</t>
  </si>
  <si>
    <t xml:space="preserve">To increase the administration charge from </t>
  </si>
  <si>
    <t>Ordnance Survey Map sales.</t>
  </si>
  <si>
    <t>R640</t>
  </si>
  <si>
    <t>Food &amp; Health &amp; Safety</t>
  </si>
  <si>
    <t>To increase charges in line with inflation.</t>
  </si>
  <si>
    <t>R645</t>
  </si>
  <si>
    <t>Pollution Control</t>
  </si>
  <si>
    <t xml:space="preserve">To maintain water sampling fees at statutory </t>
  </si>
  <si>
    <t>levels. To increase other charges in line with inflation.</t>
  </si>
  <si>
    <t>R655</t>
  </si>
  <si>
    <t>Hackney Carriage/Private Hire</t>
  </si>
  <si>
    <t>To increase fees in line with inflation to ensure the</t>
  </si>
  <si>
    <t>activity remains self financing.</t>
  </si>
  <si>
    <t>R660</t>
  </si>
  <si>
    <t>General Licensing &amp; Registration</t>
  </si>
  <si>
    <t>To increase charges in line with inflation</t>
  </si>
  <si>
    <t>R665</t>
  </si>
  <si>
    <t>Licensing Act 2003</t>
  </si>
  <si>
    <t>To charge fees as determined by Government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</si>
</sst>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C\R\-#,##0\ "/>
    <numFmt numFmtId="165" formatCode="#,##0;#,##0\ \C\R\ "/>
    <numFmt numFmtId="166" formatCode="#,##0;#,##0\ \C\R"/>
    <numFmt numFmtId="167" formatCode="_-\ \ \ \ * #,##0.00_-;\-* #,##0.00_-;_-* &quot;-&quot;??_-;_-@_-"/>
    <numFmt numFmtId="168" formatCode="_ \ \ \ \-* #,##0.00_-;\-* #,##0.00_-;_-* &quot;-&quot;??_-;_-@_-"/>
    <numFmt numFmtId="169" formatCode="_ \ \ \ \-* #,##0.00\-;\-* #,##0.00\-;_-* &quot;-&quot;??_-;_-@_-"/>
    <numFmt numFmtId="170" formatCode="\ \-* #,##0.00\-;\-* #,##0.00\-;_-* &quot;-&quot;??_-;_-@_-"/>
    <numFmt numFmtId="171" formatCode="\ \-* #,##0.00;\-* #,##0.00\-;\-* &quot;-&quot;??\-;\-@\-"/>
    <numFmt numFmtId="172" formatCode="\ \-* #,##0.00;\-* #,##0.00\-;* &quot;-&quot;??;\-@\-"/>
    <numFmt numFmtId="173" formatCode="_*#,##0_-;*#\,##0\ \C\R_-;_*&quot;-&quot;_-;_-@\-"/>
    <numFmt numFmtId="174" formatCode="_*#,##0_-;_*#,##0\ \C\R_-;_*\ &quot;-&quot;_-;_-@\-"/>
    <numFmt numFmtId="175" formatCode="#,##0;#,##0\ \C\R;&quot;-&quot;"/>
    <numFmt numFmtId="176" formatCode="#,##0;#,##0\ \C\R;&quot;0&quot;"/>
    <numFmt numFmtId="177" formatCode="0\ \C\R"/>
    <numFmt numFmtId="178" formatCode="0.0"/>
    <numFmt numFmtId="179" formatCode="#,##0.0;#,##0.0\ \C\R;&quot;-&quot;"/>
    <numFmt numFmtId="180" formatCode="#,##0.00;#,##0.00\ \C\R;&quot;-&quot;"/>
    <numFmt numFmtId="181" formatCode="#,##0.000;#,##0.000\ \C\R;&quot;-&quot;"/>
    <numFmt numFmtId="182" formatCode="_-* #,##0_-;\-* #,##0_-;_-* &quot;-&quot;??_-;_-@_-"/>
    <numFmt numFmtId="183" formatCode="0.0%"/>
    <numFmt numFmtId="184" formatCode="_-* #,##0.0_-;\-* #,##0.0_-;_-* &quot;-&quot;??_-;_-@_-"/>
    <numFmt numFmtId="185" formatCode="#,##0.0"/>
    <numFmt numFmtId="186" formatCode="#,##0.000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#,##0;#,##0\ \C\R;&quot;*&quot;"/>
    <numFmt numFmtId="191" formatCode="#,##0;&quot;*&quot;#,##0\ \C\R;&quot;*&quot;"/>
    <numFmt numFmtId="192" formatCode="&quot;*&quot;#,##0;\C\r*#\,##0"/>
    <numFmt numFmtId="193" formatCode="&quot;*&quot;#,##0.0;\C\r*#\,##0.0"/>
    <numFmt numFmtId="194" formatCode="&quot;*&quot;#,##0.00;\C\r*#\,##0.00"/>
    <numFmt numFmtId="195" formatCode="&quot;*&quot;\ #,##0;\C\r* #,##0"/>
    <numFmt numFmtId="196" formatCode="0.000"/>
    <numFmt numFmtId="197" formatCode="0.0000"/>
    <numFmt numFmtId="198" formatCode="0.000%"/>
    <numFmt numFmtId="199" formatCode="&quot;£&quot;#,##0.00"/>
    <numFmt numFmtId="200" formatCode="0.00000"/>
    <numFmt numFmtId="201" formatCode="&quot;£&quot;#,##0"/>
    <numFmt numFmtId="202" formatCode="0.000000"/>
    <numFmt numFmtId="203" formatCode="0\ &quot;p&quot;"/>
    <numFmt numFmtId="204" formatCode="#\ ?/2"/>
    <numFmt numFmtId="205" formatCode="&quot;£&quot;#,##0.00_);\(&quot;£&quot;#,##0.00\)"/>
    <numFmt numFmtId="206" formatCode="&quot;£&quot;#,##0.00_);[Red]\(&quot;£&quot;#,##0.00\)"/>
    <numFmt numFmtId="207" formatCode="0.0000000"/>
  </numFmts>
  <fonts count="10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  <font>
      <u val="doubleAccounting"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175" fontId="5" fillId="0" borderId="3" xfId="0" applyNumberFormat="1" applyFont="1" applyFill="1" applyBorder="1" applyAlignment="1">
      <alignment horizontal="center"/>
    </xf>
    <xf numFmtId="175" fontId="5" fillId="0" borderId="7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175" fontId="5" fillId="0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5" fillId="0" borderId="8" xfId="0" applyFont="1" applyFill="1" applyBorder="1" applyAlignment="1">
      <alignment horizontal="center"/>
    </xf>
    <xf numFmtId="175" fontId="5" fillId="0" borderId="9" xfId="0" applyNumberFormat="1" applyFont="1" applyFill="1" applyBorder="1" applyAlignment="1">
      <alignment horizontal="center"/>
    </xf>
    <xf numFmtId="175" fontId="5" fillId="0" borderId="8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175" fontId="5" fillId="0" borderId="2" xfId="0" applyNumberFormat="1" applyFont="1" applyBorder="1" applyAlignment="1">
      <alignment horizontal="center"/>
    </xf>
    <xf numFmtId="175" fontId="5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75" fontId="5" fillId="0" borderId="8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4" fillId="0" borderId="10" xfId="0" applyFont="1" applyBorder="1" applyAlignment="1">
      <alignment horizontal="center"/>
    </xf>
    <xf numFmtId="175" fontId="4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175" fontId="4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175" fontId="5" fillId="0" borderId="4" xfId="0" applyNumberFormat="1" applyFont="1" applyFill="1" applyBorder="1" applyAlignment="1" quotePrefix="1">
      <alignment horizontal="center"/>
    </xf>
    <xf numFmtId="0" fontId="5" fillId="0" borderId="4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left"/>
    </xf>
    <xf numFmtId="175" fontId="5" fillId="0" borderId="8" xfId="0" applyNumberFormat="1" applyFont="1" applyFill="1" applyBorder="1" applyAlignment="1" quotePrefix="1">
      <alignment horizontal="center"/>
    </xf>
    <xf numFmtId="0" fontId="4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5" fillId="0" borderId="8" xfId="0" applyFont="1" applyFill="1" applyBorder="1" applyAlignment="1" quotePrefix="1">
      <alignment horizontal="left"/>
    </xf>
    <xf numFmtId="175" fontId="4" fillId="0" borderId="4" xfId="0" applyNumberFormat="1" applyFont="1" applyFill="1" applyBorder="1" applyAlignment="1" quotePrefix="1">
      <alignment horizontal="center"/>
    </xf>
    <xf numFmtId="0" fontId="4" fillId="0" borderId="8" xfId="0" applyFont="1" applyBorder="1" applyAlignment="1">
      <alignment horizontal="center"/>
    </xf>
    <xf numFmtId="175" fontId="4" fillId="0" borderId="8" xfId="0" applyNumberFormat="1" applyFont="1" applyFill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182" fontId="3" fillId="0" borderId="2" xfId="15" applyNumberFormat="1" applyFont="1" applyFill="1" applyBorder="1" applyAlignment="1">
      <alignment horizontal="center"/>
    </xf>
    <xf numFmtId="182" fontId="3" fillId="0" borderId="10" xfId="15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2" fillId="0" borderId="11" xfId="15" applyNumberFormat="1" applyFont="1" applyFill="1" applyBorder="1" applyAlignment="1">
      <alignment/>
    </xf>
    <xf numFmtId="175" fontId="5" fillId="0" borderId="2" xfId="0" applyNumberFormat="1" applyFont="1" applyBorder="1" applyAlignment="1" quotePrefix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6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6" fontId="7" fillId="0" borderId="10" xfId="0" applyNumberFormat="1" applyFont="1" applyBorder="1" applyAlignment="1">
      <alignment horizontal="left"/>
    </xf>
    <xf numFmtId="6" fontId="8" fillId="0" borderId="3" xfId="0" applyNumberFormat="1" applyFont="1" applyBorder="1" applyAlignment="1">
      <alignment horizontal="left"/>
    </xf>
    <xf numFmtId="6" fontId="8" fillId="0" borderId="10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75" fontId="2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9" fontId="5" fillId="0" borderId="9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175" fontId="4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5" fontId="5" fillId="0" borderId="0" xfId="0" applyNumberFormat="1" applyFont="1" applyFill="1" applyBorder="1" applyAlignment="1" quotePrefix="1">
      <alignment horizontal="center"/>
    </xf>
    <xf numFmtId="9" fontId="5" fillId="0" borderId="0" xfId="0" applyNumberFormat="1" applyFont="1" applyBorder="1" applyAlignment="1">
      <alignment/>
    </xf>
    <xf numFmtId="182" fontId="5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175" fontId="4" fillId="0" borderId="0" xfId="0" applyNumberFormat="1" applyFont="1" applyFill="1" applyBorder="1" applyAlignment="1" quotePrefix="1">
      <alignment horizontal="center"/>
    </xf>
    <xf numFmtId="0" fontId="1" fillId="0" borderId="3" xfId="0" applyFont="1" applyBorder="1" applyAlignment="1">
      <alignment/>
    </xf>
    <xf numFmtId="175" fontId="5" fillId="0" borderId="4" xfId="0" applyNumberFormat="1" applyFont="1" applyBorder="1" applyAlignment="1" quotePrefix="1">
      <alignment horizontal="center"/>
    </xf>
    <xf numFmtId="175" fontId="5" fillId="0" borderId="8" xfId="0" applyNumberFormat="1" applyFont="1" applyBorder="1" applyAlignment="1" quotePrefix="1">
      <alignment horizontal="center"/>
    </xf>
    <xf numFmtId="0" fontId="1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5" fontId="5" fillId="0" borderId="3" xfId="0" applyNumberFormat="1" applyFont="1" applyBorder="1" applyAlignment="1">
      <alignment horizontal="center"/>
    </xf>
    <xf numFmtId="175" fontId="5" fillId="0" borderId="0" xfId="0" applyNumberFormat="1" applyFont="1" applyBorder="1" applyAlignment="1" quotePrefix="1">
      <alignment horizontal="center"/>
    </xf>
    <xf numFmtId="175" fontId="5" fillId="0" borderId="10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57150</xdr:rowOff>
    </xdr:from>
    <xdr:to>
      <xdr:col>7</xdr:col>
      <xdr:colOff>0</xdr:colOff>
      <xdr:row>27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143625" y="51149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57150</xdr:rowOff>
    </xdr:from>
    <xdr:to>
      <xdr:col>6</xdr:col>
      <xdr:colOff>0</xdr:colOff>
      <xdr:row>11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210300" y="18764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57150</xdr:rowOff>
    </xdr:from>
    <xdr:to>
      <xdr:col>6</xdr:col>
      <xdr:colOff>0</xdr:colOff>
      <xdr:row>12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6210300" y="20764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40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6210300" y="76771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210300" y="787717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43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6210300" y="82772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44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6210300" y="847725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6210300" y="8877300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57150</xdr:rowOff>
    </xdr:from>
    <xdr:to>
      <xdr:col>6</xdr:col>
      <xdr:colOff>0</xdr:colOff>
      <xdr:row>47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6210300" y="9077325"/>
          <a:ext cx="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46.7109375" style="0" customWidth="1"/>
    <col min="2" max="2" width="5.00390625" style="0" customWidth="1"/>
    <col min="3" max="3" width="11.28125" style="37" customWidth="1"/>
    <col min="4" max="5" width="11.28125" style="0" customWidth="1"/>
  </cols>
  <sheetData>
    <row r="1" spans="1:5" ht="15.75">
      <c r="A1" s="112" t="s">
        <v>0</v>
      </c>
      <c r="B1" s="112"/>
      <c r="C1" s="112"/>
      <c r="D1" s="112"/>
      <c r="E1" s="112"/>
    </row>
    <row r="2" spans="1:5" ht="12.75">
      <c r="A2" s="1"/>
      <c r="B2" s="1"/>
      <c r="C2" s="2"/>
      <c r="D2" s="1"/>
      <c r="E2" s="1"/>
    </row>
    <row r="3" spans="1:5" ht="15.75">
      <c r="A3" s="112" t="s">
        <v>1</v>
      </c>
      <c r="B3" s="112"/>
      <c r="C3" s="112"/>
      <c r="D3" s="112"/>
      <c r="E3" s="112"/>
    </row>
    <row r="4" spans="1:5" ht="12.75">
      <c r="A4" s="1"/>
      <c r="B4" s="1"/>
      <c r="C4" s="2"/>
      <c r="D4" s="1"/>
      <c r="E4" s="1"/>
    </row>
    <row r="5" spans="1:5" ht="15.75">
      <c r="A5" s="113" t="s">
        <v>2</v>
      </c>
      <c r="B5" s="113"/>
      <c r="C5" s="113"/>
      <c r="D5" s="113"/>
      <c r="E5" s="113"/>
    </row>
    <row r="6" spans="1:5" ht="12.75">
      <c r="A6" s="1"/>
      <c r="B6" s="1"/>
      <c r="C6" s="2"/>
      <c r="D6" s="1"/>
      <c r="E6" s="1"/>
    </row>
    <row r="7" spans="1:5" ht="12.75">
      <c r="A7" s="3"/>
      <c r="B7" s="4"/>
      <c r="C7" s="114" t="s">
        <v>3</v>
      </c>
      <c r="D7" s="115"/>
      <c r="E7" s="116"/>
    </row>
    <row r="8" spans="1:5" ht="12.75">
      <c r="A8" s="5" t="s">
        <v>4</v>
      </c>
      <c r="B8" s="6" t="s">
        <v>5</v>
      </c>
      <c r="C8" s="7"/>
      <c r="D8" s="8"/>
      <c r="E8" s="9"/>
    </row>
    <row r="9" spans="1:5" ht="12.75">
      <c r="A9" s="5"/>
      <c r="B9" s="6"/>
      <c r="C9" s="6" t="s">
        <v>6</v>
      </c>
      <c r="D9" s="10" t="s">
        <v>7</v>
      </c>
      <c r="E9" s="10" t="s">
        <v>8</v>
      </c>
    </row>
    <row r="10" spans="1:5" ht="13.5" thickBot="1">
      <c r="A10" s="11"/>
      <c r="B10" s="11"/>
      <c r="C10" s="12" t="s">
        <v>9</v>
      </c>
      <c r="D10" s="13" t="s">
        <v>9</v>
      </c>
      <c r="E10" s="13" t="s">
        <v>9</v>
      </c>
    </row>
    <row r="11" spans="1:5" ht="16.5" thickTop="1">
      <c r="A11" s="14" t="s">
        <v>10</v>
      </c>
      <c r="B11" s="15" t="s">
        <v>11</v>
      </c>
      <c r="C11" s="16">
        <f>CLACS!E51</f>
        <v>0</v>
      </c>
      <c r="D11" s="16">
        <f>CLACS!F51</f>
        <v>0</v>
      </c>
      <c r="E11" s="17">
        <f>CLACS!G51</f>
        <v>0</v>
      </c>
    </row>
    <row r="12" spans="1:5" ht="15.75">
      <c r="A12" s="18" t="s">
        <v>12</v>
      </c>
      <c r="B12" s="15" t="s">
        <v>13</v>
      </c>
      <c r="C12" s="16">
        <f>CLACS!E52</f>
        <v>-36800</v>
      </c>
      <c r="D12" s="16">
        <f>CLACS!F52</f>
        <v>-54050</v>
      </c>
      <c r="E12" s="19">
        <f>CLACS!G52</f>
        <v>-54050</v>
      </c>
    </row>
    <row r="13" spans="1:5" ht="15.75">
      <c r="A13" s="20"/>
      <c r="B13" s="21" t="s">
        <v>14</v>
      </c>
      <c r="C13" s="22">
        <f>CLACS!E53</f>
        <v>0</v>
      </c>
      <c r="D13" s="22">
        <f>CLACS!F53</f>
        <v>0</v>
      </c>
      <c r="E13" s="23">
        <f>CLACS!G53</f>
        <v>0</v>
      </c>
    </row>
    <row r="14" spans="1:5" ht="15.75">
      <c r="A14" s="8"/>
      <c r="B14" s="15" t="s">
        <v>11</v>
      </c>
      <c r="C14" s="16">
        <f>FINANCE!E30</f>
        <v>0</v>
      </c>
      <c r="D14" s="16">
        <f>FINANCE!F30</f>
        <v>0</v>
      </c>
      <c r="E14" s="19">
        <f>FINANCE!G30</f>
        <v>0</v>
      </c>
    </row>
    <row r="15" spans="1:5" ht="15.75">
      <c r="A15" s="18" t="s">
        <v>15</v>
      </c>
      <c r="B15" s="15" t="s">
        <v>13</v>
      </c>
      <c r="C15" s="16">
        <f>FINANCE!E31</f>
        <v>0</v>
      </c>
      <c r="D15" s="16">
        <f>FINANCE!F31</f>
        <v>0</v>
      </c>
      <c r="E15" s="19">
        <f>FINANCE!G31</f>
        <v>0</v>
      </c>
    </row>
    <row r="16" spans="1:5" ht="15.75">
      <c r="A16" s="20"/>
      <c r="B16" s="21" t="s">
        <v>14</v>
      </c>
      <c r="C16" s="16">
        <f>FINANCE!E32</f>
        <v>0</v>
      </c>
      <c r="D16" s="16">
        <f>FINANCE!F32</f>
        <v>0</v>
      </c>
      <c r="E16" s="19">
        <f>FINANCE!G32</f>
        <v>0</v>
      </c>
    </row>
    <row r="17" spans="1:5" ht="15.75">
      <c r="A17" s="24"/>
      <c r="B17" s="15" t="s">
        <v>11</v>
      </c>
      <c r="C17" s="25">
        <f>LEGAL!D21</f>
        <v>0</v>
      </c>
      <c r="D17" s="25">
        <f>LEGAL!E21</f>
        <v>0</v>
      </c>
      <c r="E17" s="25">
        <f>LEGAL!F21</f>
        <v>0</v>
      </c>
    </row>
    <row r="18" spans="1:5" ht="15.75">
      <c r="A18" s="18" t="s">
        <v>16</v>
      </c>
      <c r="B18" s="15" t="s">
        <v>13</v>
      </c>
      <c r="C18" s="26">
        <f>LEGAL!D22</f>
        <v>-7210</v>
      </c>
      <c r="D18" s="26">
        <f>LEGAL!E22</f>
        <v>-7210</v>
      </c>
      <c r="E18" s="26">
        <f>LEGAL!F22</f>
        <v>-7210</v>
      </c>
    </row>
    <row r="19" spans="1:5" ht="15.75">
      <c r="A19" s="27"/>
      <c r="B19" s="21" t="s">
        <v>14</v>
      </c>
      <c r="C19" s="28">
        <f>LEGAL!D23</f>
        <v>0</v>
      </c>
      <c r="D19" s="28">
        <f>LEGAL!E23</f>
        <v>0</v>
      </c>
      <c r="E19" s="28">
        <f>LEGAL!F23</f>
        <v>0</v>
      </c>
    </row>
    <row r="20" spans="1:5" ht="15.75">
      <c r="A20" s="18" t="s">
        <v>17</v>
      </c>
      <c r="B20" s="29" t="s">
        <v>11</v>
      </c>
      <c r="C20" s="26">
        <f>PLANNING!D49</f>
        <v>0</v>
      </c>
      <c r="D20" s="26">
        <f>PLANNING!E49</f>
        <v>0</v>
      </c>
      <c r="E20" s="26">
        <f>PLANNING!F49</f>
        <v>0</v>
      </c>
    </row>
    <row r="21" spans="1:5" ht="15.75">
      <c r="A21" s="18" t="s">
        <v>18</v>
      </c>
      <c r="B21" s="29" t="s">
        <v>13</v>
      </c>
      <c r="C21" s="26">
        <f>PLANNING!D50</f>
        <v>4150</v>
      </c>
      <c r="D21" s="26">
        <f>PLANNING!E50</f>
        <v>4150</v>
      </c>
      <c r="E21" s="26">
        <f>PLANNING!F50</f>
        <v>3870</v>
      </c>
    </row>
    <row r="22" spans="1:5" ht="15.75">
      <c r="A22" s="27"/>
      <c r="B22" s="30" t="s">
        <v>14</v>
      </c>
      <c r="C22" s="28">
        <f>PLANNING!D51</f>
        <v>0</v>
      </c>
      <c r="D22" s="28">
        <f>PLANNING!E51</f>
        <v>0</v>
      </c>
      <c r="E22" s="28">
        <f>PLANNING!F51</f>
        <v>0</v>
      </c>
    </row>
    <row r="23" spans="1:5" ht="15.75">
      <c r="A23" s="31"/>
      <c r="B23" s="32" t="s">
        <v>11</v>
      </c>
      <c r="C23" s="33">
        <f aca="true" t="shared" si="0" ref="C23:E25">C11+C14+C17+C20</f>
        <v>0</v>
      </c>
      <c r="D23" s="33">
        <f t="shared" si="0"/>
        <v>0</v>
      </c>
      <c r="E23" s="33">
        <f t="shared" si="0"/>
        <v>0</v>
      </c>
    </row>
    <row r="24" spans="1:5" ht="15.75">
      <c r="A24" s="18" t="s">
        <v>19</v>
      </c>
      <c r="B24" s="32" t="s">
        <v>13</v>
      </c>
      <c r="C24" s="33">
        <f t="shared" si="0"/>
        <v>-39860</v>
      </c>
      <c r="D24" s="33">
        <f t="shared" si="0"/>
        <v>-57110</v>
      </c>
      <c r="E24" s="33">
        <f t="shared" si="0"/>
        <v>-57390</v>
      </c>
    </row>
    <row r="25" spans="1:5" ht="16.5" thickBot="1">
      <c r="A25" s="34"/>
      <c r="B25" s="35" t="s">
        <v>14</v>
      </c>
      <c r="C25" s="36">
        <f t="shared" si="0"/>
        <v>0</v>
      </c>
      <c r="D25" s="36">
        <f t="shared" si="0"/>
        <v>0</v>
      </c>
      <c r="E25" s="36">
        <f t="shared" si="0"/>
        <v>0</v>
      </c>
    </row>
    <row r="26" ht="13.5" thickTop="1"/>
    <row r="27" ht="15.75">
      <c r="A27" s="38" t="s">
        <v>20</v>
      </c>
    </row>
    <row r="28" ht="15.75">
      <c r="A28" s="39" t="s">
        <v>21</v>
      </c>
    </row>
    <row r="29" ht="15.75">
      <c r="A29" s="39" t="s">
        <v>22</v>
      </c>
    </row>
    <row r="30" ht="15.75">
      <c r="A30" s="39" t="s">
        <v>23</v>
      </c>
    </row>
  </sheetData>
  <mergeCells count="4">
    <mergeCell ref="A1:E1"/>
    <mergeCell ref="A3:E3"/>
    <mergeCell ref="A5:E5"/>
    <mergeCell ref="C7:E7"/>
  </mergeCells>
  <printOptions horizontalCentered="1"/>
  <pageMargins left="0.6299212598425197" right="0.5118110236220472" top="0.6692913385826772" bottom="0.984251968503937" header="0.31496062992125984" footer="0.5118110236220472"/>
  <pageSetup fitToHeight="1" fitToWidth="1" horizontalDpi="600" verticalDpi="600" orientation="portrait" paperSize="9" r:id="rId1"/>
  <headerFooter alignWithMargins="0">
    <oddHeader>&amp;R&amp;"Arial,Bold"&amp;12APPENDIX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C32" sqref="C32"/>
    </sheetView>
  </sheetViews>
  <sheetFormatPr defaultColWidth="9.140625" defaultRowHeight="12.75"/>
  <cols>
    <col min="1" max="1" width="5.8515625" style="40" customWidth="1"/>
    <col min="2" max="2" width="46.421875" style="1" customWidth="1"/>
    <col min="3" max="3" width="5.00390625" style="1" customWidth="1"/>
    <col min="4" max="4" width="14.7109375" style="1" hidden="1" customWidth="1"/>
    <col min="5" max="7" width="11.28125" style="1" customWidth="1"/>
    <col min="8" max="16384" width="9.140625" style="1" customWidth="1"/>
  </cols>
  <sheetData>
    <row r="1" spans="2:7" ht="15.75">
      <c r="B1" s="120" t="s">
        <v>0</v>
      </c>
      <c r="C1" s="120"/>
      <c r="D1" s="120"/>
      <c r="E1" s="120"/>
      <c r="F1" s="120"/>
      <c r="G1" s="120"/>
    </row>
    <row r="2" spans="2:6" ht="9.75" customHeight="1">
      <c r="B2" s="41"/>
      <c r="C2" s="41"/>
      <c r="D2" s="41"/>
      <c r="E2" s="41"/>
      <c r="F2" s="41"/>
    </row>
    <row r="3" spans="2:7" ht="15.75">
      <c r="B3" s="120" t="s">
        <v>1</v>
      </c>
      <c r="C3" s="120"/>
      <c r="D3" s="120"/>
      <c r="E3" s="120"/>
      <c r="F3" s="120"/>
      <c r="G3" s="120"/>
    </row>
    <row r="4" spans="2:6" ht="9.75" customHeight="1">
      <c r="B4" s="41"/>
      <c r="C4" s="41"/>
      <c r="D4" s="41"/>
      <c r="E4" s="41"/>
      <c r="F4" s="41"/>
    </row>
    <row r="5" spans="2:7" ht="15.75">
      <c r="B5" s="120" t="s">
        <v>24</v>
      </c>
      <c r="C5" s="120"/>
      <c r="D5" s="120"/>
      <c r="E5" s="120"/>
      <c r="F5" s="120"/>
      <c r="G5" s="120"/>
    </row>
    <row r="6" spans="2:6" ht="12.75">
      <c r="B6" s="41"/>
      <c r="C6" s="41"/>
      <c r="D6" s="41"/>
      <c r="E6" s="41"/>
      <c r="F6" s="41"/>
    </row>
    <row r="7" spans="2:6" ht="12.75">
      <c r="B7" s="41"/>
      <c r="C7" s="41"/>
      <c r="D7" s="41"/>
      <c r="E7" s="41"/>
      <c r="F7" s="41"/>
    </row>
    <row r="8" spans="1:7" ht="12.75">
      <c r="A8" s="9"/>
      <c r="B8" s="42"/>
      <c r="C8" s="117" t="s">
        <v>3</v>
      </c>
      <c r="D8" s="118"/>
      <c r="E8" s="118"/>
      <c r="F8" s="118"/>
      <c r="G8" s="119"/>
    </row>
    <row r="9" spans="1:7" ht="12.75">
      <c r="A9" s="6" t="s">
        <v>25</v>
      </c>
      <c r="B9" s="43" t="s">
        <v>26</v>
      </c>
      <c r="C9" s="44" t="s">
        <v>5</v>
      </c>
      <c r="D9" s="44"/>
      <c r="E9" s="44" t="s">
        <v>27</v>
      </c>
      <c r="F9" s="44" t="s">
        <v>28</v>
      </c>
      <c r="G9" s="44" t="s">
        <v>29</v>
      </c>
    </row>
    <row r="10" spans="1:7" ht="12.75">
      <c r="A10" s="6" t="s">
        <v>30</v>
      </c>
      <c r="B10" s="43" t="s">
        <v>31</v>
      </c>
      <c r="C10" s="44"/>
      <c r="D10" s="45" t="s">
        <v>9</v>
      </c>
      <c r="E10" s="45" t="s">
        <v>9</v>
      </c>
      <c r="F10" s="45" t="s">
        <v>9</v>
      </c>
      <c r="G10" s="45" t="s">
        <v>9</v>
      </c>
    </row>
    <row r="11" spans="1:7" ht="13.5" thickBot="1">
      <c r="A11" s="46"/>
      <c r="B11" s="47"/>
      <c r="C11" s="48"/>
      <c r="D11" s="49"/>
      <c r="E11" s="49"/>
      <c r="F11" s="49"/>
      <c r="G11" s="49"/>
    </row>
    <row r="12" spans="1:7" s="39" customFormat="1" ht="16.5" thickTop="1">
      <c r="A12" s="50" t="s">
        <v>32</v>
      </c>
      <c r="B12" s="51" t="s">
        <v>33</v>
      </c>
      <c r="C12" s="15" t="s">
        <v>11</v>
      </c>
      <c r="D12" s="52">
        <v>0</v>
      </c>
      <c r="E12" s="52">
        <v>0</v>
      </c>
      <c r="F12" s="52">
        <v>0</v>
      </c>
      <c r="G12" s="52">
        <v>0</v>
      </c>
    </row>
    <row r="13" spans="1:7" s="39" customFormat="1" ht="15.75">
      <c r="A13" s="29"/>
      <c r="B13" s="53" t="s">
        <v>34</v>
      </c>
      <c r="C13" s="15" t="s">
        <v>13</v>
      </c>
      <c r="D13" s="19">
        <v>-10405</v>
      </c>
      <c r="E13" s="52">
        <f>ROUND(-65150*0.03,-1)</f>
        <v>-1950</v>
      </c>
      <c r="F13" s="19">
        <f>+E13</f>
        <v>-1950</v>
      </c>
      <c r="G13" s="19">
        <f>+F13</f>
        <v>-1950</v>
      </c>
    </row>
    <row r="14" spans="1:7" s="39" customFormat="1" ht="15.75">
      <c r="A14" s="30"/>
      <c r="B14" s="54" t="s">
        <v>35</v>
      </c>
      <c r="C14" s="21" t="s">
        <v>14</v>
      </c>
      <c r="D14" s="55">
        <v>0</v>
      </c>
      <c r="E14" s="55">
        <v>0</v>
      </c>
      <c r="F14" s="55">
        <v>0</v>
      </c>
      <c r="G14" s="55">
        <v>0</v>
      </c>
    </row>
    <row r="15" spans="1:7" s="39" customFormat="1" ht="15.75">
      <c r="A15" s="50" t="s">
        <v>36</v>
      </c>
      <c r="B15" s="51" t="s">
        <v>37</v>
      </c>
      <c r="C15" s="15" t="s">
        <v>11</v>
      </c>
      <c r="D15" s="52">
        <v>0</v>
      </c>
      <c r="E15" s="52">
        <v>0</v>
      </c>
      <c r="F15" s="52">
        <v>0</v>
      </c>
      <c r="G15" s="52">
        <v>0</v>
      </c>
    </row>
    <row r="16" spans="1:7" s="39" customFormat="1" ht="15.75">
      <c r="A16" s="29"/>
      <c r="B16" s="53" t="s">
        <v>34</v>
      </c>
      <c r="C16" s="15" t="s">
        <v>13</v>
      </c>
      <c r="D16" s="19">
        <f>ROUND(22076*-0.035,-1)</f>
        <v>-770</v>
      </c>
      <c r="E16" s="52">
        <f>-ROUND(16200*0.03,-1)</f>
        <v>-490</v>
      </c>
      <c r="F16" s="19">
        <f>+E16</f>
        <v>-490</v>
      </c>
      <c r="G16" s="19">
        <f>+F16</f>
        <v>-490</v>
      </c>
    </row>
    <row r="17" spans="1:7" s="39" customFormat="1" ht="15.75">
      <c r="A17" s="30"/>
      <c r="B17" s="54" t="s">
        <v>35</v>
      </c>
      <c r="C17" s="21" t="s">
        <v>14</v>
      </c>
      <c r="D17" s="55">
        <v>0</v>
      </c>
      <c r="E17" s="55">
        <v>0</v>
      </c>
      <c r="F17" s="55">
        <v>0</v>
      </c>
      <c r="G17" s="55">
        <v>0</v>
      </c>
    </row>
    <row r="18" spans="1:7" s="39" customFormat="1" ht="15.75">
      <c r="A18" s="56" t="s">
        <v>38</v>
      </c>
      <c r="B18" s="51" t="s">
        <v>39</v>
      </c>
      <c r="C18" s="15" t="s">
        <v>11</v>
      </c>
      <c r="D18" s="52"/>
      <c r="E18" s="52"/>
      <c r="F18" s="52"/>
      <c r="G18" s="52"/>
    </row>
    <row r="19" spans="1:7" s="39" customFormat="1" ht="15.75">
      <c r="A19" s="29"/>
      <c r="B19" s="53" t="s">
        <v>34</v>
      </c>
      <c r="C19" s="15" t="s">
        <v>13</v>
      </c>
      <c r="D19" s="19">
        <f>ROUND(39177*-0.035,-1)</f>
        <v>-1370</v>
      </c>
      <c r="E19" s="52">
        <f>-ROUND(24500*0.03,-1)</f>
        <v>-740</v>
      </c>
      <c r="F19" s="19">
        <f>+E19</f>
        <v>-740</v>
      </c>
      <c r="G19" s="19">
        <f>+F19</f>
        <v>-740</v>
      </c>
    </row>
    <row r="20" spans="1:7" s="39" customFormat="1" ht="15.75">
      <c r="A20" s="30"/>
      <c r="B20" s="54" t="s">
        <v>35</v>
      </c>
      <c r="C20" s="21" t="s">
        <v>14</v>
      </c>
      <c r="D20" s="55"/>
      <c r="E20" s="55"/>
      <c r="F20" s="55"/>
      <c r="G20" s="55"/>
    </row>
    <row r="21" spans="1:7" s="39" customFormat="1" ht="15.75">
      <c r="A21" s="50" t="s">
        <v>40</v>
      </c>
      <c r="B21" s="51" t="s">
        <v>41</v>
      </c>
      <c r="C21" s="15" t="s">
        <v>11</v>
      </c>
      <c r="D21" s="15"/>
      <c r="E21" s="15"/>
      <c r="F21" s="15"/>
      <c r="G21" s="15"/>
    </row>
    <row r="22" spans="1:7" s="39" customFormat="1" ht="15.75">
      <c r="A22" s="29"/>
      <c r="B22" s="53" t="s">
        <v>34</v>
      </c>
      <c r="C22" s="15" t="s">
        <v>13</v>
      </c>
      <c r="D22" s="19">
        <f>ROUND(3590*-0.035,-1)</f>
        <v>-130</v>
      </c>
      <c r="E22" s="52">
        <f>ROUND(-4150*0.03,-1)</f>
        <v>-120</v>
      </c>
      <c r="F22" s="19">
        <f>+E22</f>
        <v>-120</v>
      </c>
      <c r="G22" s="19">
        <f>+F22</f>
        <v>-120</v>
      </c>
    </row>
    <row r="23" spans="1:7" s="39" customFormat="1" ht="15.75">
      <c r="A23" s="30"/>
      <c r="B23" s="54" t="s">
        <v>35</v>
      </c>
      <c r="C23" s="21" t="s">
        <v>14</v>
      </c>
      <c r="D23" s="55"/>
      <c r="E23" s="55"/>
      <c r="F23" s="55"/>
      <c r="G23" s="55"/>
    </row>
    <row r="24" spans="1:7" s="39" customFormat="1" ht="15.75">
      <c r="A24" s="56" t="s">
        <v>42</v>
      </c>
      <c r="B24" s="51" t="s">
        <v>43</v>
      </c>
      <c r="C24" s="15" t="s">
        <v>11</v>
      </c>
      <c r="D24" s="52"/>
      <c r="E24" s="52"/>
      <c r="F24" s="52"/>
      <c r="G24" s="52"/>
    </row>
    <row r="25" spans="1:7" s="39" customFormat="1" ht="15.75">
      <c r="A25" s="29"/>
      <c r="B25" s="53" t="s">
        <v>34</v>
      </c>
      <c r="C25" s="15" t="s">
        <v>13</v>
      </c>
      <c r="D25" s="52">
        <f>ROUND((19087)*-0.035,-1)</f>
        <v>-670</v>
      </c>
      <c r="E25" s="52">
        <f>ROUND(-20300*0.03,-1)</f>
        <v>-610</v>
      </c>
      <c r="F25" s="52">
        <f>+E25</f>
        <v>-610</v>
      </c>
      <c r="G25" s="52">
        <f>+F25</f>
        <v>-610</v>
      </c>
    </row>
    <row r="26" spans="1:7" s="39" customFormat="1" ht="15.75">
      <c r="A26" s="30"/>
      <c r="B26" s="54" t="s">
        <v>35</v>
      </c>
      <c r="C26" s="21" t="s">
        <v>14</v>
      </c>
      <c r="D26" s="55"/>
      <c r="E26" s="55"/>
      <c r="F26" s="55"/>
      <c r="G26" s="55"/>
    </row>
    <row r="27" spans="1:7" s="39" customFormat="1" ht="15.75">
      <c r="A27" s="56" t="s">
        <v>44</v>
      </c>
      <c r="B27" s="57" t="s">
        <v>45</v>
      </c>
      <c r="C27" s="15" t="s">
        <v>11</v>
      </c>
      <c r="D27" s="52"/>
      <c r="E27" s="52"/>
      <c r="F27" s="52"/>
      <c r="G27" s="52"/>
    </row>
    <row r="28" spans="1:7" s="39" customFormat="1" ht="15.75">
      <c r="A28" s="29"/>
      <c r="B28" s="53" t="s">
        <v>34</v>
      </c>
      <c r="C28" s="15" t="s">
        <v>13</v>
      </c>
      <c r="D28" s="52">
        <f>ROUND(12271*-0.035,-1)</f>
        <v>-430</v>
      </c>
      <c r="E28" s="52">
        <f>ROUND(-2441*0.03,-1)</f>
        <v>-70</v>
      </c>
      <c r="F28" s="52">
        <f>+E28</f>
        <v>-70</v>
      </c>
      <c r="G28" s="52">
        <f>+F28</f>
        <v>-70</v>
      </c>
    </row>
    <row r="29" spans="1:7" s="39" customFormat="1" ht="15.75">
      <c r="A29" s="30"/>
      <c r="B29" s="54" t="s">
        <v>35</v>
      </c>
      <c r="C29" s="21" t="s">
        <v>14</v>
      </c>
      <c r="D29" s="55"/>
      <c r="E29" s="55"/>
      <c r="F29" s="55"/>
      <c r="G29" s="55"/>
    </row>
    <row r="30" spans="1:7" s="39" customFormat="1" ht="15.75">
      <c r="A30" s="50" t="s">
        <v>46</v>
      </c>
      <c r="B30" s="51" t="s">
        <v>47</v>
      </c>
      <c r="C30" s="15" t="s">
        <v>11</v>
      </c>
      <c r="D30" s="52"/>
      <c r="E30" s="52"/>
      <c r="F30" s="52"/>
      <c r="G30" s="52"/>
    </row>
    <row r="31" spans="1:7" s="39" customFormat="1" ht="15.75">
      <c r="A31" s="29"/>
      <c r="B31" s="53" t="s">
        <v>48</v>
      </c>
      <c r="C31" s="15" t="s">
        <v>13</v>
      </c>
      <c r="D31" s="52">
        <f>-160488/14*16</f>
        <v>-183414.85714285713</v>
      </c>
      <c r="E31" s="52">
        <f>(-1150000*0.03)/2</f>
        <v>-17250</v>
      </c>
      <c r="F31" s="52">
        <f>-1150000*0.03</f>
        <v>-34500</v>
      </c>
      <c r="G31" s="52">
        <f>+F31</f>
        <v>-34500</v>
      </c>
    </row>
    <row r="32" spans="1:7" s="39" customFormat="1" ht="15.75">
      <c r="A32" s="30"/>
      <c r="B32" s="54"/>
      <c r="C32" s="21" t="s">
        <v>14</v>
      </c>
      <c r="D32" s="55"/>
      <c r="E32" s="55"/>
      <c r="F32" s="55"/>
      <c r="G32" s="55"/>
    </row>
    <row r="33" spans="1:7" s="39" customFormat="1" ht="15.75">
      <c r="A33" s="50" t="s">
        <v>49</v>
      </c>
      <c r="B33" s="51" t="s">
        <v>50</v>
      </c>
      <c r="C33" s="15" t="s">
        <v>11</v>
      </c>
      <c r="D33" s="52">
        <v>0</v>
      </c>
      <c r="E33" s="52">
        <v>0</v>
      </c>
      <c r="F33" s="52">
        <v>0</v>
      </c>
      <c r="G33" s="52">
        <v>0</v>
      </c>
    </row>
    <row r="34" spans="1:7" s="39" customFormat="1" ht="15.75">
      <c r="A34" s="29"/>
      <c r="B34" s="53" t="s">
        <v>34</v>
      </c>
      <c r="C34" s="15" t="s">
        <v>13</v>
      </c>
      <c r="D34" s="19">
        <f>ROUND((17522)*-0.035,-1)</f>
        <v>-610</v>
      </c>
      <c r="E34" s="52">
        <f>-25000*0.03</f>
        <v>-750</v>
      </c>
      <c r="F34" s="19">
        <f>+E34</f>
        <v>-750</v>
      </c>
      <c r="G34" s="19">
        <f>+F34</f>
        <v>-750</v>
      </c>
    </row>
    <row r="35" spans="1:7" s="39" customFormat="1" ht="15.75">
      <c r="A35" s="30"/>
      <c r="B35" s="54" t="s">
        <v>35</v>
      </c>
      <c r="C35" s="21" t="s">
        <v>14</v>
      </c>
      <c r="D35" s="55">
        <v>0</v>
      </c>
      <c r="E35" s="55">
        <v>0</v>
      </c>
      <c r="F35" s="55">
        <v>0</v>
      </c>
      <c r="G35" s="55">
        <v>0</v>
      </c>
    </row>
    <row r="36" spans="1:7" s="39" customFormat="1" ht="15.75">
      <c r="A36" s="56" t="s">
        <v>51</v>
      </c>
      <c r="B36" s="51" t="s">
        <v>52</v>
      </c>
      <c r="C36" s="15" t="s">
        <v>11</v>
      </c>
      <c r="D36" s="52"/>
      <c r="E36" s="52"/>
      <c r="F36" s="52"/>
      <c r="G36" s="52"/>
    </row>
    <row r="37" spans="1:7" s="39" customFormat="1" ht="15.75">
      <c r="A37" s="29"/>
      <c r="B37" s="53" t="s">
        <v>53</v>
      </c>
      <c r="C37" s="15" t="s">
        <v>13</v>
      </c>
      <c r="D37" s="19">
        <f>ROUND(20400*-0.03,-1)</f>
        <v>-610</v>
      </c>
      <c r="E37" s="52">
        <f>ROUND(-7200*0.03,-1)</f>
        <v>-220</v>
      </c>
      <c r="F37" s="19">
        <f>+E37</f>
        <v>-220</v>
      </c>
      <c r="G37" s="19">
        <f>+F37</f>
        <v>-220</v>
      </c>
    </row>
    <row r="38" spans="1:7" s="39" customFormat="1" ht="15.75">
      <c r="A38" s="30"/>
      <c r="B38" s="58"/>
      <c r="C38" s="21" t="s">
        <v>14</v>
      </c>
      <c r="D38" s="55"/>
      <c r="E38" s="55"/>
      <c r="F38" s="55"/>
      <c r="G38" s="55"/>
    </row>
    <row r="39" spans="1:7" s="39" customFormat="1" ht="15.75">
      <c r="A39" s="50" t="s">
        <v>54</v>
      </c>
      <c r="B39" s="51" t="s">
        <v>55</v>
      </c>
      <c r="C39" s="15" t="s">
        <v>11</v>
      </c>
      <c r="D39" s="52"/>
      <c r="E39" s="52"/>
      <c r="F39" s="52"/>
      <c r="G39" s="52"/>
    </row>
    <row r="40" spans="1:7" s="39" customFormat="1" ht="15.75">
      <c r="A40" s="29"/>
      <c r="B40" s="53" t="s">
        <v>34</v>
      </c>
      <c r="C40" s="15" t="s">
        <v>13</v>
      </c>
      <c r="D40" s="52">
        <f>309000*-0.035</f>
        <v>-10815.000000000002</v>
      </c>
      <c r="E40" s="52">
        <f>-56000*0.03</f>
        <v>-1680</v>
      </c>
      <c r="F40" s="52">
        <f>+E40</f>
        <v>-1680</v>
      </c>
      <c r="G40" s="52">
        <f>+F40</f>
        <v>-1680</v>
      </c>
    </row>
    <row r="41" spans="1:7" s="39" customFormat="1" ht="15.75">
      <c r="A41" s="30"/>
      <c r="B41" s="54" t="s">
        <v>35</v>
      </c>
      <c r="C41" s="21" t="s">
        <v>14</v>
      </c>
      <c r="D41" s="55"/>
      <c r="E41" s="55"/>
      <c r="F41" s="55"/>
      <c r="G41" s="55"/>
    </row>
    <row r="42" spans="1:7" s="39" customFormat="1" ht="15.75">
      <c r="A42" s="50" t="s">
        <v>56</v>
      </c>
      <c r="B42" s="51" t="s">
        <v>57</v>
      </c>
      <c r="C42" s="15" t="s">
        <v>11</v>
      </c>
      <c r="D42" s="52"/>
      <c r="E42" s="52"/>
      <c r="F42" s="52"/>
      <c r="G42" s="52"/>
    </row>
    <row r="43" spans="1:7" s="39" customFormat="1" ht="15.75">
      <c r="A43" s="29"/>
      <c r="B43" s="53" t="s">
        <v>58</v>
      </c>
      <c r="C43" s="15" t="s">
        <v>13</v>
      </c>
      <c r="D43" s="52">
        <f>309000*-0.035</f>
        <v>-10815.000000000002</v>
      </c>
      <c r="E43" s="52">
        <f>-412000*0.03</f>
        <v>-12360</v>
      </c>
      <c r="F43" s="52">
        <f>+E43</f>
        <v>-12360</v>
      </c>
      <c r="G43" s="52">
        <f>+F43</f>
        <v>-12360</v>
      </c>
    </row>
    <row r="44" spans="1:7" s="39" customFormat="1" ht="15.75">
      <c r="A44" s="30"/>
      <c r="B44" s="54" t="s">
        <v>59</v>
      </c>
      <c r="C44" s="21" t="s">
        <v>14</v>
      </c>
      <c r="D44" s="55"/>
      <c r="E44" s="55"/>
      <c r="F44" s="55"/>
      <c r="G44" s="55"/>
    </row>
    <row r="45" spans="1:7" s="39" customFormat="1" ht="15.75">
      <c r="A45" s="56" t="s">
        <v>60</v>
      </c>
      <c r="B45" s="51" t="s">
        <v>61</v>
      </c>
      <c r="C45" s="15" t="s">
        <v>11</v>
      </c>
      <c r="D45" s="52"/>
      <c r="E45" s="52"/>
      <c r="F45" s="52"/>
      <c r="G45" s="52"/>
    </row>
    <row r="46" spans="1:7" s="39" customFormat="1" ht="15.75">
      <c r="A46" s="29"/>
      <c r="B46" s="53" t="s">
        <v>34</v>
      </c>
      <c r="C46" s="15" t="s">
        <v>13</v>
      </c>
      <c r="D46" s="52">
        <f>18863*-0.035</f>
        <v>-660.205</v>
      </c>
      <c r="E46" s="52">
        <f>-17000*0.03</f>
        <v>-510</v>
      </c>
      <c r="F46" s="52">
        <f>+E46</f>
        <v>-510</v>
      </c>
      <c r="G46" s="52">
        <f>+F46</f>
        <v>-510</v>
      </c>
    </row>
    <row r="47" spans="1:7" s="39" customFormat="1" ht="15.75">
      <c r="A47" s="30"/>
      <c r="B47" s="54" t="s">
        <v>35</v>
      </c>
      <c r="C47" s="21" t="s">
        <v>14</v>
      </c>
      <c r="D47" s="55"/>
      <c r="E47" s="55"/>
      <c r="F47" s="55"/>
      <c r="G47" s="55"/>
    </row>
    <row r="48" spans="1:7" s="39" customFormat="1" ht="15.75">
      <c r="A48" s="56" t="s">
        <v>62</v>
      </c>
      <c r="B48" s="51" t="s">
        <v>63</v>
      </c>
      <c r="C48" s="15" t="s">
        <v>11</v>
      </c>
      <c r="D48" s="52"/>
      <c r="E48" s="52"/>
      <c r="F48" s="52"/>
      <c r="G48" s="52"/>
    </row>
    <row r="49" spans="1:7" s="39" customFormat="1" ht="15.75">
      <c r="A49" s="29"/>
      <c r="B49" s="53" t="s">
        <v>34</v>
      </c>
      <c r="C49" s="15" t="s">
        <v>13</v>
      </c>
      <c r="D49" s="52">
        <f>ROUND(2278*-0.035,-1)</f>
        <v>-80</v>
      </c>
      <c r="E49" s="52">
        <f>-ROUND(1700*0.03,-1)</f>
        <v>-50</v>
      </c>
      <c r="F49" s="52">
        <f>+E49</f>
        <v>-50</v>
      </c>
      <c r="G49" s="52">
        <f>+F49</f>
        <v>-50</v>
      </c>
    </row>
    <row r="50" spans="1:7" s="39" customFormat="1" ht="15.75">
      <c r="A50" s="30"/>
      <c r="B50" s="54" t="s">
        <v>35</v>
      </c>
      <c r="C50" s="21" t="s">
        <v>14</v>
      </c>
      <c r="D50" s="55"/>
      <c r="E50" s="55"/>
      <c r="F50" s="55"/>
      <c r="G50" s="55"/>
    </row>
    <row r="51" spans="1:7" s="39" customFormat="1" ht="15.75">
      <c r="A51" s="50"/>
      <c r="B51" s="8"/>
      <c r="C51" s="50" t="s">
        <v>11</v>
      </c>
      <c r="D51" s="59">
        <f>D48+D45+D36+D33+D21+D27+D24+D18+D15+D12+D42</f>
        <v>0</v>
      </c>
      <c r="E51" s="59">
        <f>E48+E45+E36+E33+E21+E27+E24+E18+E15+E12+E42</f>
        <v>0</v>
      </c>
      <c r="F51" s="59">
        <f>F48+F45+F36+F33+F21+F27+F24+F18+F15+F12+F42</f>
        <v>0</v>
      </c>
      <c r="G51" s="59">
        <f>G48+G45+G36+G33+G21+G27+G24+G18+G15+G12+G42</f>
        <v>0</v>
      </c>
    </row>
    <row r="52" spans="1:7" s="39" customFormat="1" ht="15.75">
      <c r="A52" s="29"/>
      <c r="B52" s="18" t="s">
        <v>64</v>
      </c>
      <c r="C52" s="50" t="s">
        <v>13</v>
      </c>
      <c r="D52" s="59">
        <f>D49+D46+D37+D34+D22+D28+D25+D19+D16+D13+D43+D31</f>
        <v>-209965.06214285712</v>
      </c>
      <c r="E52" s="59">
        <f>E49+E46+E37+E34+E22+E28+E25+E19+E16+E13+E43+E31+E40</f>
        <v>-36800</v>
      </c>
      <c r="F52" s="59">
        <f>F49+F46+F37+F34+F22+F28+F25+F19+F16+F13+F43+F31+F40</f>
        <v>-54050</v>
      </c>
      <c r="G52" s="59">
        <f>G49+G46+G37+G34+G22+G28+G25+G19+G16+G13+G43+G31+G40</f>
        <v>-54050</v>
      </c>
    </row>
    <row r="53" spans="1:7" s="39" customFormat="1" ht="15.75">
      <c r="A53" s="30"/>
      <c r="B53" s="20"/>
      <c r="C53" s="60" t="s">
        <v>14</v>
      </c>
      <c r="D53" s="61">
        <f>D50+D47+D38+D35+D23+D29+D26+D20+D17+D14+D44</f>
        <v>0</v>
      </c>
      <c r="E53" s="61">
        <f>E50+E47+E38+E35+E23+E29+E26+E20+E17+E14+E44</f>
        <v>0</v>
      </c>
      <c r="F53" s="61">
        <f>F50+F47+F38+F35+F23+F29+F26+F20+F17+F14+F44</f>
        <v>0</v>
      </c>
      <c r="G53" s="61">
        <f>G50+G47+G38+G35+G23+G29+G26+G20+G17+G14+G44</f>
        <v>0</v>
      </c>
    </row>
    <row r="54" spans="1:7" s="39" customFormat="1" ht="15.75">
      <c r="A54" s="62"/>
      <c r="B54" s="1"/>
      <c r="C54" s="1"/>
      <c r="D54" s="41"/>
      <c r="E54" s="41"/>
      <c r="F54" s="41"/>
      <c r="G54" s="1"/>
    </row>
    <row r="55" spans="1:7" s="39" customFormat="1" ht="15.75">
      <c r="A55" s="63"/>
      <c r="B55" s="1"/>
      <c r="C55" s="1"/>
      <c r="D55" s="41"/>
      <c r="E55" s="41"/>
      <c r="F55" s="41"/>
      <c r="G55" s="1"/>
    </row>
    <row r="56" spans="1:7" s="39" customFormat="1" ht="15.75">
      <c r="A56" s="63"/>
      <c r="B56" s="1"/>
      <c r="C56" s="1"/>
      <c r="D56" s="41"/>
      <c r="E56" s="41"/>
      <c r="F56" s="41"/>
      <c r="G56" s="1"/>
    </row>
    <row r="57" spans="1:6" ht="12.75">
      <c r="A57" s="64"/>
      <c r="D57" s="41"/>
      <c r="E57" s="41"/>
      <c r="F57" s="41"/>
    </row>
    <row r="58" spans="1:6" ht="12.75">
      <c r="A58" s="64"/>
      <c r="D58" s="41"/>
      <c r="E58" s="41"/>
      <c r="F58" s="41"/>
    </row>
    <row r="59" spans="1:6" ht="12.75">
      <c r="A59" s="64"/>
      <c r="D59" s="41"/>
      <c r="E59" s="41"/>
      <c r="F59" s="41"/>
    </row>
    <row r="60" spans="4:6" ht="12.75">
      <c r="D60" s="41"/>
      <c r="E60" s="41"/>
      <c r="F60" s="41"/>
    </row>
    <row r="61" spans="4:6" ht="12.75">
      <c r="D61" s="41"/>
      <c r="E61" s="41"/>
      <c r="F61" s="41"/>
    </row>
    <row r="62" spans="4:6" ht="12.75">
      <c r="D62" s="41"/>
      <c r="E62" s="41"/>
      <c r="F62" s="41"/>
    </row>
    <row r="63" spans="4:6" ht="12.75">
      <c r="D63" s="41"/>
      <c r="E63" s="41"/>
      <c r="F63" s="41"/>
    </row>
  </sheetData>
  <mergeCells count="4">
    <mergeCell ref="C8:G8"/>
    <mergeCell ref="B1:G1"/>
    <mergeCell ref="B3:G3"/>
    <mergeCell ref="B5:G5"/>
  </mergeCells>
  <printOptions horizontalCentered="1"/>
  <pageMargins left="0.3937007874015748" right="0.4330708661417323" top="0.52" bottom="0.27" header="0.31496062992125984" footer="0.18"/>
  <pageSetup horizontalDpi="600" verticalDpi="600" orientation="portrait" paperSize="9" r:id="rId1"/>
  <headerFooter alignWithMargins="0">
    <oddHeader>&amp;R&amp;"Arial,Bold"&amp;12APPENDIX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B32" sqref="B32:C32"/>
    </sheetView>
  </sheetViews>
  <sheetFormatPr defaultColWidth="9.140625" defaultRowHeight="12.75"/>
  <cols>
    <col min="1" max="1" width="5.8515625" style="40" customWidth="1"/>
    <col min="2" max="2" width="20.7109375" style="1" customWidth="1"/>
    <col min="3" max="3" width="26.7109375" style="1" customWidth="1"/>
    <col min="4" max="4" width="5.00390625" style="1" customWidth="1"/>
    <col min="5" max="7" width="11.28125" style="1" customWidth="1"/>
    <col min="8" max="8" width="0" style="1" hidden="1" customWidth="1"/>
    <col min="9" max="9" width="9.7109375" style="1" hidden="1" customWidth="1"/>
    <col min="10" max="16384" width="9.140625" style="1" customWidth="1"/>
  </cols>
  <sheetData>
    <row r="1" spans="1:7" ht="15.75">
      <c r="A1" s="123" t="s">
        <v>0</v>
      </c>
      <c r="B1" s="123"/>
      <c r="C1" s="123"/>
      <c r="D1" s="123"/>
      <c r="E1" s="123"/>
      <c r="F1" s="123"/>
      <c r="G1" s="123"/>
    </row>
    <row r="2" ht="9.75" customHeight="1"/>
    <row r="3" spans="1:7" ht="15.75">
      <c r="A3" s="124" t="s">
        <v>1</v>
      </c>
      <c r="B3" s="124"/>
      <c r="C3" s="124"/>
      <c r="D3" s="124"/>
      <c r="E3" s="124"/>
      <c r="F3" s="124"/>
      <c r="G3" s="124"/>
    </row>
    <row r="4" spans="1:7" ht="9" customHeight="1">
      <c r="A4" s="65"/>
      <c r="B4" s="65"/>
      <c r="C4" s="65"/>
      <c r="D4" s="65"/>
      <c r="E4" s="65"/>
      <c r="F4" s="65"/>
      <c r="G4" s="65"/>
    </row>
    <row r="5" spans="1:7" ht="15.75">
      <c r="A5" s="124" t="s">
        <v>15</v>
      </c>
      <c r="B5" s="124"/>
      <c r="C5" s="124"/>
      <c r="D5" s="124"/>
      <c r="E5" s="124"/>
      <c r="F5" s="124"/>
      <c r="G5" s="124"/>
    </row>
    <row r="6" ht="9.75" customHeight="1"/>
    <row r="7" spans="1:7" ht="12.75">
      <c r="A7" s="9"/>
      <c r="B7" s="121"/>
      <c r="C7" s="122"/>
      <c r="D7" s="8"/>
      <c r="E7" s="125" t="s">
        <v>3</v>
      </c>
      <c r="F7" s="126"/>
      <c r="G7" s="127"/>
    </row>
    <row r="8" spans="1:9" ht="12.75">
      <c r="A8" s="6" t="s">
        <v>25</v>
      </c>
      <c r="B8" s="132" t="s">
        <v>26</v>
      </c>
      <c r="C8" s="133"/>
      <c r="D8" s="66"/>
      <c r="E8" s="7"/>
      <c r="F8" s="8"/>
      <c r="G8" s="9"/>
      <c r="H8" s="67" t="s">
        <v>27</v>
      </c>
      <c r="I8" s="67" t="s">
        <v>27</v>
      </c>
    </row>
    <row r="9" spans="1:9" ht="12.75">
      <c r="A9" s="6" t="s">
        <v>30</v>
      </c>
      <c r="B9" s="132" t="s">
        <v>31</v>
      </c>
      <c r="C9" s="133"/>
      <c r="D9" s="6" t="s">
        <v>5</v>
      </c>
      <c r="E9" s="6" t="s">
        <v>6</v>
      </c>
      <c r="F9" s="10" t="s">
        <v>7</v>
      </c>
      <c r="G9" s="10" t="s">
        <v>8</v>
      </c>
      <c r="H9" s="68" t="s">
        <v>65</v>
      </c>
      <c r="I9" s="68" t="s">
        <v>9</v>
      </c>
    </row>
    <row r="10" spans="1:9" ht="13.5" thickBot="1">
      <c r="A10" s="13"/>
      <c r="B10" s="134"/>
      <c r="C10" s="135"/>
      <c r="D10" s="13"/>
      <c r="E10" s="12" t="s">
        <v>9</v>
      </c>
      <c r="F10" s="13" t="s">
        <v>9</v>
      </c>
      <c r="G10" s="13" t="s">
        <v>9</v>
      </c>
      <c r="H10" s="70"/>
      <c r="I10" s="70"/>
    </row>
    <row r="11" spans="1:9" s="39" customFormat="1" ht="16.5" thickTop="1">
      <c r="A11" s="56" t="s">
        <v>66</v>
      </c>
      <c r="B11" s="128" t="s">
        <v>67</v>
      </c>
      <c r="C11" s="129"/>
      <c r="D11" s="31"/>
      <c r="E11" s="71"/>
      <c r="F11" s="31"/>
      <c r="G11" s="31"/>
      <c r="I11" s="52"/>
    </row>
    <row r="12" spans="1:9" s="39" customFormat="1" ht="15.75">
      <c r="A12" s="29"/>
      <c r="B12" s="130" t="s">
        <v>68</v>
      </c>
      <c r="C12" s="131"/>
      <c r="D12" s="73"/>
      <c r="E12" s="26"/>
      <c r="F12" s="73"/>
      <c r="G12" s="73"/>
      <c r="H12" s="74"/>
      <c r="I12" s="52"/>
    </row>
    <row r="13" spans="1:9" s="39" customFormat="1" ht="15.75">
      <c r="A13" s="29"/>
      <c r="B13" s="130" t="s">
        <v>69</v>
      </c>
      <c r="C13" s="131"/>
      <c r="D13" s="75"/>
      <c r="E13" s="26"/>
      <c r="F13" s="73"/>
      <c r="G13" s="73"/>
      <c r="H13" s="74"/>
      <c r="I13" s="52"/>
    </row>
    <row r="14" spans="1:9" s="39" customFormat="1" ht="15.75">
      <c r="A14" s="29"/>
      <c r="B14" s="130"/>
      <c r="C14" s="131"/>
      <c r="E14" s="26"/>
      <c r="F14" s="73"/>
      <c r="G14" s="73"/>
      <c r="I14" s="52"/>
    </row>
    <row r="15" spans="1:9" s="39" customFormat="1" ht="15.75">
      <c r="A15" s="29"/>
      <c r="B15" s="72" t="s">
        <v>70</v>
      </c>
      <c r="C15" s="76">
        <v>30</v>
      </c>
      <c r="D15" s="77" t="s">
        <v>11</v>
      </c>
      <c r="E15" s="26">
        <v>0</v>
      </c>
      <c r="F15" s="26">
        <v>0</v>
      </c>
      <c r="G15" s="26">
        <v>0</v>
      </c>
      <c r="H15" s="26"/>
      <c r="I15" s="26">
        <v>0</v>
      </c>
    </row>
    <row r="16" spans="1:9" s="39" customFormat="1" ht="15.75">
      <c r="A16" s="29"/>
      <c r="B16" s="72" t="s">
        <v>71</v>
      </c>
      <c r="C16" s="78">
        <v>20</v>
      </c>
      <c r="D16" s="29" t="s">
        <v>13</v>
      </c>
      <c r="E16" s="26">
        <v>0</v>
      </c>
      <c r="F16" s="26">
        <v>0</v>
      </c>
      <c r="G16" s="26">
        <v>0</v>
      </c>
      <c r="H16" s="26"/>
      <c r="I16" s="26">
        <v>-7340</v>
      </c>
    </row>
    <row r="17" spans="1:9" s="39" customFormat="1" ht="18">
      <c r="A17" s="29"/>
      <c r="B17" s="79"/>
      <c r="C17" s="80">
        <v>50</v>
      </c>
      <c r="D17" s="29" t="s">
        <v>14</v>
      </c>
      <c r="E17" s="26">
        <v>0</v>
      </c>
      <c r="F17" s="26">
        <v>0</v>
      </c>
      <c r="G17" s="26">
        <v>0</v>
      </c>
      <c r="H17" s="26"/>
      <c r="I17" s="26">
        <v>0</v>
      </c>
    </row>
    <row r="18" spans="1:9" s="39" customFormat="1" ht="15.75">
      <c r="A18" s="29"/>
      <c r="B18" s="130" t="s">
        <v>72</v>
      </c>
      <c r="C18" s="131"/>
      <c r="D18" s="29"/>
      <c r="E18" s="26"/>
      <c r="F18" s="73"/>
      <c r="G18" s="73"/>
      <c r="I18" s="52"/>
    </row>
    <row r="19" spans="1:9" s="39" customFormat="1" ht="15.75">
      <c r="A19" s="29"/>
      <c r="B19" s="130" t="s">
        <v>73</v>
      </c>
      <c r="C19" s="131"/>
      <c r="D19" s="29"/>
      <c r="E19" s="26"/>
      <c r="F19" s="73"/>
      <c r="G19" s="73"/>
      <c r="I19" s="52"/>
    </row>
    <row r="20" spans="1:9" s="39" customFormat="1" ht="15.75">
      <c r="A20" s="29"/>
      <c r="B20" s="130" t="s">
        <v>74</v>
      </c>
      <c r="C20" s="131"/>
      <c r="D20" s="29"/>
      <c r="E20" s="26"/>
      <c r="F20" s="73"/>
      <c r="G20" s="73"/>
      <c r="I20" s="52"/>
    </row>
    <row r="21" spans="1:9" s="39" customFormat="1" ht="15.75">
      <c r="A21" s="29"/>
      <c r="B21" s="136" t="s">
        <v>75</v>
      </c>
      <c r="C21" s="137"/>
      <c r="D21" s="29"/>
      <c r="E21" s="26"/>
      <c r="F21" s="73"/>
      <c r="G21" s="73"/>
      <c r="I21" s="52"/>
    </row>
    <row r="22" spans="1:9" s="39" customFormat="1" ht="15.75">
      <c r="A22" s="56" t="s">
        <v>76</v>
      </c>
      <c r="B22" s="138" t="s">
        <v>77</v>
      </c>
      <c r="C22" s="139"/>
      <c r="D22" s="81" t="s">
        <v>11</v>
      </c>
      <c r="E22" s="25">
        <v>0</v>
      </c>
      <c r="F22" s="25">
        <v>0</v>
      </c>
      <c r="G22" s="25">
        <v>0</v>
      </c>
      <c r="H22" s="26"/>
      <c r="I22" s="26">
        <v>0</v>
      </c>
    </row>
    <row r="23" spans="1:9" s="39" customFormat="1" ht="15.75">
      <c r="A23" s="29"/>
      <c r="B23" s="130" t="s">
        <v>78</v>
      </c>
      <c r="C23" s="131"/>
      <c r="D23" s="29" t="s">
        <v>13</v>
      </c>
      <c r="E23" s="26">
        <v>0</v>
      </c>
      <c r="F23" s="26">
        <v>0</v>
      </c>
      <c r="G23" s="26">
        <v>0</v>
      </c>
      <c r="H23" s="26"/>
      <c r="I23" s="26">
        <v>0</v>
      </c>
    </row>
    <row r="24" spans="1:9" s="39" customFormat="1" ht="15.75">
      <c r="A24" s="29"/>
      <c r="B24" s="136"/>
      <c r="C24" s="137"/>
      <c r="D24" s="29" t="s">
        <v>14</v>
      </c>
      <c r="E24" s="26">
        <v>0</v>
      </c>
      <c r="F24" s="26">
        <v>0</v>
      </c>
      <c r="G24" s="26">
        <v>0</v>
      </c>
      <c r="H24" s="26"/>
      <c r="I24" s="26">
        <v>0</v>
      </c>
    </row>
    <row r="25" spans="1:9" s="39" customFormat="1" ht="15.75">
      <c r="A25" s="56" t="s">
        <v>79</v>
      </c>
      <c r="B25" s="138" t="s">
        <v>80</v>
      </c>
      <c r="C25" s="139"/>
      <c r="D25" s="9"/>
      <c r="E25" s="82"/>
      <c r="F25" s="9"/>
      <c r="G25" s="9"/>
      <c r="I25" s="52"/>
    </row>
    <row r="26" spans="1:9" s="39" customFormat="1" ht="15.75">
      <c r="A26" s="50"/>
      <c r="B26" s="130" t="s">
        <v>81</v>
      </c>
      <c r="C26" s="131"/>
      <c r="D26" s="29" t="s">
        <v>11</v>
      </c>
      <c r="E26" s="83">
        <v>0</v>
      </c>
      <c r="F26" s="83">
        <v>0</v>
      </c>
      <c r="G26" s="83">
        <v>0</v>
      </c>
      <c r="H26" s="83"/>
      <c r="I26" s="83">
        <v>0</v>
      </c>
    </row>
    <row r="27" spans="1:9" s="39" customFormat="1" ht="15.75">
      <c r="A27" s="6"/>
      <c r="B27" s="130" t="s">
        <v>82</v>
      </c>
      <c r="C27" s="131"/>
      <c r="D27" s="29" t="s">
        <v>13</v>
      </c>
      <c r="E27" s="83">
        <v>0</v>
      </c>
      <c r="F27" s="83">
        <v>0</v>
      </c>
      <c r="G27" s="83">
        <v>0</v>
      </c>
      <c r="H27" s="83"/>
      <c r="I27" s="83">
        <v>0</v>
      </c>
    </row>
    <row r="28" spans="1:9" s="39" customFormat="1" ht="15.75">
      <c r="A28" s="6"/>
      <c r="B28" s="130" t="s">
        <v>83</v>
      </c>
      <c r="C28" s="131"/>
      <c r="D28" s="29" t="s">
        <v>14</v>
      </c>
      <c r="E28" s="83">
        <v>0</v>
      </c>
      <c r="F28" s="83">
        <v>0</v>
      </c>
      <c r="G28" s="83">
        <v>0</v>
      </c>
      <c r="H28" s="83"/>
      <c r="I28" s="83">
        <v>0</v>
      </c>
    </row>
    <row r="29" spans="1:9" s="39" customFormat="1" ht="15.75">
      <c r="A29" s="6"/>
      <c r="B29" s="136" t="s">
        <v>84</v>
      </c>
      <c r="C29" s="137"/>
      <c r="D29" s="6"/>
      <c r="E29" s="84"/>
      <c r="F29" s="6"/>
      <c r="G29" s="6"/>
      <c r="H29" s="85"/>
      <c r="I29" s="55"/>
    </row>
    <row r="30" spans="1:9" s="39" customFormat="1" ht="15.75">
      <c r="A30" s="86"/>
      <c r="B30" s="110"/>
      <c r="C30" s="111"/>
      <c r="D30" s="56" t="s">
        <v>11</v>
      </c>
      <c r="E30" s="87">
        <f aca="true" t="shared" si="0" ref="E30:G32">E15+E22</f>
        <v>0</v>
      </c>
      <c r="F30" s="87">
        <f t="shared" si="0"/>
        <v>0</v>
      </c>
      <c r="G30" s="87">
        <f t="shared" si="0"/>
        <v>0</v>
      </c>
      <c r="H30" s="87"/>
      <c r="I30" s="87">
        <f>I15+I22</f>
        <v>0</v>
      </c>
    </row>
    <row r="31" spans="1:9" s="39" customFormat="1" ht="15.75">
      <c r="A31" s="29"/>
      <c r="B31" s="140" t="s">
        <v>85</v>
      </c>
      <c r="C31" s="141"/>
      <c r="D31" s="50" t="s">
        <v>13</v>
      </c>
      <c r="E31" s="33">
        <f t="shared" si="0"/>
        <v>0</v>
      </c>
      <c r="F31" s="33">
        <f t="shared" si="0"/>
        <v>0</v>
      </c>
      <c r="G31" s="33">
        <f t="shared" si="0"/>
        <v>0</v>
      </c>
      <c r="H31" s="33"/>
      <c r="I31" s="33">
        <f>I16+I23</f>
        <v>-7340</v>
      </c>
    </row>
    <row r="32" spans="1:9" s="39" customFormat="1" ht="16.5" thickBot="1">
      <c r="A32" s="88"/>
      <c r="B32" s="108"/>
      <c r="C32" s="109"/>
      <c r="D32" s="35" t="s">
        <v>14</v>
      </c>
      <c r="E32" s="36">
        <f t="shared" si="0"/>
        <v>0</v>
      </c>
      <c r="F32" s="36">
        <f t="shared" si="0"/>
        <v>0</v>
      </c>
      <c r="G32" s="36">
        <f t="shared" si="0"/>
        <v>0</v>
      </c>
      <c r="H32" s="36"/>
      <c r="I32" s="36">
        <f>I17+I24</f>
        <v>0</v>
      </c>
    </row>
    <row r="33" spans="1:9" ht="16.5" thickTop="1">
      <c r="A33" s="1"/>
      <c r="H33" s="75"/>
      <c r="I33" s="89"/>
    </row>
    <row r="34" spans="8:9" ht="15.75">
      <c r="H34" s="75"/>
      <c r="I34" s="89"/>
    </row>
    <row r="35" spans="8:9" ht="15.75">
      <c r="H35" s="90"/>
      <c r="I35" s="89"/>
    </row>
    <row r="36" spans="8:9" ht="15.75">
      <c r="H36" s="75"/>
      <c r="I36" s="89"/>
    </row>
    <row r="37" spans="8:9" ht="15.75">
      <c r="H37" s="75"/>
      <c r="I37" s="89"/>
    </row>
    <row r="38" spans="8:9" ht="15.75">
      <c r="H38" s="90"/>
      <c r="I38" s="89"/>
    </row>
    <row r="39" spans="8:9" ht="15.75">
      <c r="H39" s="75"/>
      <c r="I39" s="89"/>
    </row>
    <row r="40" spans="8:9" ht="15.75">
      <c r="H40" s="75"/>
      <c r="I40" s="89"/>
    </row>
    <row r="41" spans="8:9" ht="15.75">
      <c r="H41" s="90"/>
      <c r="I41" s="89"/>
    </row>
    <row r="42" spans="8:9" ht="15.75">
      <c r="H42" s="75"/>
      <c r="I42" s="89"/>
    </row>
    <row r="43" spans="8:9" ht="15.75">
      <c r="H43" s="75"/>
      <c r="I43" s="89"/>
    </row>
    <row r="44" spans="8:9" ht="15.75">
      <c r="H44" s="90"/>
      <c r="I44" s="89"/>
    </row>
    <row r="45" spans="8:9" ht="15.75">
      <c r="H45" s="75"/>
      <c r="I45" s="89"/>
    </row>
    <row r="46" spans="8:9" ht="15.75">
      <c r="H46" s="75"/>
      <c r="I46" s="89"/>
    </row>
    <row r="47" spans="8:9" ht="15.75">
      <c r="H47" s="90"/>
      <c r="I47" s="89"/>
    </row>
    <row r="48" spans="8:9" ht="15.75">
      <c r="H48" s="75"/>
      <c r="I48" s="91"/>
    </row>
    <row r="49" spans="8:9" ht="15.75">
      <c r="H49" s="75"/>
      <c r="I49" s="91"/>
    </row>
    <row r="50" spans="8:9" ht="15.75">
      <c r="H50" s="90"/>
      <c r="I50" s="89"/>
    </row>
    <row r="51" spans="8:9" ht="15.75">
      <c r="H51" s="75"/>
      <c r="I51" s="91"/>
    </row>
    <row r="52" spans="8:9" ht="15.75">
      <c r="H52" s="75"/>
      <c r="I52" s="91"/>
    </row>
    <row r="53" spans="8:9" ht="15.75">
      <c r="H53" s="90"/>
      <c r="I53" s="89"/>
    </row>
    <row r="54" spans="8:9" ht="15.75">
      <c r="H54" s="75"/>
      <c r="I54" s="91"/>
    </row>
    <row r="55" spans="8:9" ht="15.75">
      <c r="H55" s="92"/>
      <c r="I55" s="93"/>
    </row>
    <row r="56" spans="8:9" ht="15.75">
      <c r="H56" s="92"/>
      <c r="I56" s="93"/>
    </row>
    <row r="57" spans="8:9" ht="15.75">
      <c r="H57" s="92"/>
      <c r="I57" s="93"/>
    </row>
  </sheetData>
  <mergeCells count="27">
    <mergeCell ref="B32:C32"/>
    <mergeCell ref="B24:C24"/>
    <mergeCell ref="B23:C23"/>
    <mergeCell ref="B22:C22"/>
    <mergeCell ref="B28:C28"/>
    <mergeCell ref="B29:C29"/>
    <mergeCell ref="B30:C30"/>
    <mergeCell ref="B31:C31"/>
    <mergeCell ref="B21:C21"/>
    <mergeCell ref="B25:C25"/>
    <mergeCell ref="B26:C26"/>
    <mergeCell ref="B27:C27"/>
    <mergeCell ref="B14:C14"/>
    <mergeCell ref="B18:C18"/>
    <mergeCell ref="B19:C19"/>
    <mergeCell ref="B20:C20"/>
    <mergeCell ref="B11:C11"/>
    <mergeCell ref="B12:C12"/>
    <mergeCell ref="B13:C13"/>
    <mergeCell ref="B8:C8"/>
    <mergeCell ref="B9:C9"/>
    <mergeCell ref="B10:C10"/>
    <mergeCell ref="B7:C7"/>
    <mergeCell ref="A1:G1"/>
    <mergeCell ref="A3:G3"/>
    <mergeCell ref="E7:G7"/>
    <mergeCell ref="A5:G5"/>
  </mergeCells>
  <printOptions horizontalCentered="1"/>
  <pageMargins left="0.2362204724409449" right="0.2755905511811024" top="0.5511811023622047" bottom="0.5118110236220472" header="0.31496062992125984" footer="0.5118110236220472"/>
  <pageSetup horizontalDpi="300" verticalDpi="300" orientation="portrait" paperSize="9" r:id="rId2"/>
  <headerFooter alignWithMargins="0">
    <oddHeader>&amp;R&amp;"Arial,Bold"&amp;12APPENDIX 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32" sqref="C32"/>
    </sheetView>
  </sheetViews>
  <sheetFormatPr defaultColWidth="9.140625" defaultRowHeight="12.75"/>
  <cols>
    <col min="1" max="1" width="5.8515625" style="40" customWidth="1"/>
    <col min="2" max="2" width="46.7109375" style="1" customWidth="1"/>
    <col min="3" max="3" width="4.8515625" style="1" customWidth="1"/>
    <col min="4" max="6" width="11.28125" style="1" customWidth="1"/>
    <col min="7" max="16384" width="9.140625" style="1" customWidth="1"/>
  </cols>
  <sheetData>
    <row r="1" spans="1:6" ht="15.75">
      <c r="A1" s="123" t="s">
        <v>0</v>
      </c>
      <c r="B1" s="123"/>
      <c r="C1" s="123"/>
      <c r="D1" s="123"/>
      <c r="E1" s="123"/>
      <c r="F1" s="123"/>
    </row>
    <row r="2" ht="9.75" customHeight="1"/>
    <row r="3" spans="1:6" ht="15.75">
      <c r="A3" s="124" t="s">
        <v>1</v>
      </c>
      <c r="B3" s="124"/>
      <c r="C3" s="124"/>
      <c r="D3" s="124"/>
      <c r="E3" s="124"/>
      <c r="F3" s="124"/>
    </row>
    <row r="4" spans="1:6" ht="9" customHeight="1">
      <c r="A4" s="65"/>
      <c r="B4" s="65"/>
      <c r="C4" s="65"/>
      <c r="D4" s="65"/>
      <c r="E4" s="65"/>
      <c r="F4" s="65"/>
    </row>
    <row r="5" spans="1:6" ht="15.75">
      <c r="A5" s="124" t="s">
        <v>16</v>
      </c>
      <c r="B5" s="124"/>
      <c r="C5" s="124"/>
      <c r="D5" s="124"/>
      <c r="E5" s="124"/>
      <c r="F5" s="124"/>
    </row>
    <row r="6" ht="9.75" customHeight="1"/>
    <row r="7" spans="1:6" ht="12.75">
      <c r="A7" s="9"/>
      <c r="B7" s="8"/>
      <c r="C7" s="8"/>
      <c r="D7" s="125" t="s">
        <v>3</v>
      </c>
      <c r="E7" s="126"/>
      <c r="F7" s="127"/>
    </row>
    <row r="8" spans="1:6" ht="12.75">
      <c r="A8" s="6" t="s">
        <v>25</v>
      </c>
      <c r="B8" s="5" t="s">
        <v>26</v>
      </c>
      <c r="C8" s="66"/>
      <c r="D8" s="7"/>
      <c r="E8" s="8"/>
      <c r="F8" s="9"/>
    </row>
    <row r="9" spans="1:6" ht="12.75">
      <c r="A9" s="6" t="s">
        <v>30</v>
      </c>
      <c r="B9" s="6" t="s">
        <v>31</v>
      </c>
      <c r="C9" s="6" t="s">
        <v>5</v>
      </c>
      <c r="D9" s="6" t="s">
        <v>6</v>
      </c>
      <c r="E9" s="10" t="s">
        <v>7</v>
      </c>
      <c r="F9" s="10" t="s">
        <v>8</v>
      </c>
    </row>
    <row r="10" spans="1:6" ht="13.5" thickBot="1">
      <c r="A10" s="13"/>
      <c r="B10" s="69"/>
      <c r="C10" s="13"/>
      <c r="D10" s="12" t="s">
        <v>9</v>
      </c>
      <c r="E10" s="13" t="s">
        <v>9</v>
      </c>
      <c r="F10" s="13" t="s">
        <v>9</v>
      </c>
    </row>
    <row r="11" spans="1:6" ht="16.5" thickTop="1">
      <c r="A11" s="50" t="s">
        <v>86</v>
      </c>
      <c r="B11" s="94" t="s">
        <v>87</v>
      </c>
      <c r="C11" s="29" t="s">
        <v>11</v>
      </c>
      <c r="D11" s="95">
        <v>0</v>
      </c>
      <c r="E11" s="95">
        <v>0</v>
      </c>
      <c r="F11" s="95">
        <v>0</v>
      </c>
    </row>
    <row r="12" spans="1:6" s="39" customFormat="1" ht="15.75">
      <c r="A12" s="50"/>
      <c r="B12" s="73" t="s">
        <v>88</v>
      </c>
      <c r="C12" s="29" t="s">
        <v>13</v>
      </c>
      <c r="D12" s="26">
        <v>0</v>
      </c>
      <c r="E12" s="26">
        <v>0</v>
      </c>
      <c r="F12" s="26">
        <v>0</v>
      </c>
    </row>
    <row r="13" spans="1:6" s="39" customFormat="1" ht="15.75">
      <c r="A13" s="50"/>
      <c r="B13" s="73" t="s">
        <v>89</v>
      </c>
      <c r="C13" s="30" t="s">
        <v>14</v>
      </c>
      <c r="D13" s="96">
        <v>0</v>
      </c>
      <c r="E13" s="96">
        <v>0</v>
      </c>
      <c r="F13" s="96">
        <v>0</v>
      </c>
    </row>
    <row r="14" spans="1:6" s="39" customFormat="1" ht="15.75">
      <c r="A14" s="56" t="s">
        <v>90</v>
      </c>
      <c r="B14" s="97" t="s">
        <v>91</v>
      </c>
      <c r="C14" s="29" t="s">
        <v>11</v>
      </c>
      <c r="D14" s="95">
        <v>0</v>
      </c>
      <c r="E14" s="95">
        <v>0</v>
      </c>
      <c r="F14" s="95">
        <v>0</v>
      </c>
    </row>
    <row r="15" spans="1:6" s="39" customFormat="1" ht="15.75">
      <c r="A15" s="50"/>
      <c r="B15" s="73" t="s">
        <v>92</v>
      </c>
      <c r="C15" s="29" t="s">
        <v>13</v>
      </c>
      <c r="D15" s="26">
        <v>-7210</v>
      </c>
      <c r="E15" s="26">
        <v>-7210</v>
      </c>
      <c r="F15" s="26">
        <v>-7210</v>
      </c>
    </row>
    <row r="16" spans="1:6" s="39" customFormat="1" ht="15.75">
      <c r="A16" s="50"/>
      <c r="B16" s="73" t="s">
        <v>93</v>
      </c>
      <c r="C16" s="30" t="s">
        <v>14</v>
      </c>
      <c r="D16" s="96">
        <v>0</v>
      </c>
      <c r="E16" s="96">
        <v>0</v>
      </c>
      <c r="F16" s="96">
        <v>0</v>
      </c>
    </row>
    <row r="17" spans="1:6" s="39" customFormat="1" ht="15.75">
      <c r="A17" s="56" t="s">
        <v>94</v>
      </c>
      <c r="B17" s="97" t="s">
        <v>95</v>
      </c>
      <c r="C17" s="29" t="s">
        <v>11</v>
      </c>
      <c r="D17" s="95">
        <v>0</v>
      </c>
      <c r="E17" s="95">
        <v>0</v>
      </c>
      <c r="F17" s="95">
        <v>0</v>
      </c>
    </row>
    <row r="18" spans="1:6" s="39" customFormat="1" ht="15.75">
      <c r="A18" s="50"/>
      <c r="B18" s="73" t="s">
        <v>96</v>
      </c>
      <c r="C18" s="29" t="s">
        <v>13</v>
      </c>
      <c r="D18" s="26">
        <v>0</v>
      </c>
      <c r="E18" s="26">
        <v>0</v>
      </c>
      <c r="F18" s="26">
        <v>0</v>
      </c>
    </row>
    <row r="19" spans="1:6" s="39" customFormat="1" ht="15.75">
      <c r="A19" s="50"/>
      <c r="B19" s="73" t="s">
        <v>97</v>
      </c>
      <c r="C19" s="29" t="s">
        <v>14</v>
      </c>
      <c r="D19" s="95">
        <v>0</v>
      </c>
      <c r="E19" s="95">
        <v>0</v>
      </c>
      <c r="F19" s="95">
        <v>0</v>
      </c>
    </row>
    <row r="20" spans="1:6" s="39" customFormat="1" ht="15.75">
      <c r="A20" s="60"/>
      <c r="B20" s="98" t="s">
        <v>98</v>
      </c>
      <c r="C20" s="30"/>
      <c r="D20" s="96"/>
      <c r="E20" s="96"/>
      <c r="F20" s="96"/>
    </row>
    <row r="21" spans="1:6" s="39" customFormat="1" ht="15.75">
      <c r="A21" s="29"/>
      <c r="B21" s="18"/>
      <c r="C21" s="50" t="s">
        <v>11</v>
      </c>
      <c r="D21" s="33">
        <f aca="true" t="shared" si="0" ref="D21:F23">D14+D17</f>
        <v>0</v>
      </c>
      <c r="E21" s="33">
        <f t="shared" si="0"/>
        <v>0</v>
      </c>
      <c r="F21" s="33">
        <f t="shared" si="0"/>
        <v>0</v>
      </c>
    </row>
    <row r="22" spans="1:6" s="39" customFormat="1" ht="15.75">
      <c r="A22" s="29"/>
      <c r="B22" s="18" t="s">
        <v>85</v>
      </c>
      <c r="C22" s="50" t="s">
        <v>13</v>
      </c>
      <c r="D22" s="33">
        <f t="shared" si="0"/>
        <v>-7210</v>
      </c>
      <c r="E22" s="33">
        <f t="shared" si="0"/>
        <v>-7210</v>
      </c>
      <c r="F22" s="33">
        <f t="shared" si="0"/>
        <v>-7210</v>
      </c>
    </row>
    <row r="23" spans="1:6" s="39" customFormat="1" ht="16.5" thickBot="1">
      <c r="A23" s="88"/>
      <c r="B23" s="99"/>
      <c r="C23" s="35" t="s">
        <v>14</v>
      </c>
      <c r="D23" s="36">
        <f t="shared" si="0"/>
        <v>0</v>
      </c>
      <c r="E23" s="36">
        <f t="shared" si="0"/>
        <v>0</v>
      </c>
      <c r="F23" s="36">
        <f t="shared" si="0"/>
        <v>0</v>
      </c>
    </row>
    <row r="24" ht="13.5" thickTop="1">
      <c r="A24" s="1"/>
    </row>
  </sheetData>
  <mergeCells count="4">
    <mergeCell ref="A1:F1"/>
    <mergeCell ref="A3:F3"/>
    <mergeCell ref="D7:F7"/>
    <mergeCell ref="A5:F5"/>
  </mergeCells>
  <printOptions horizontalCentered="1"/>
  <pageMargins left="0.2362204724409449" right="0.2755905511811024" top="0.5511811023622047" bottom="0.5118110236220472" header="0.31496062992125984" footer="0.5118110236220472"/>
  <pageSetup horizontalDpi="300" verticalDpi="300" orientation="portrait" paperSize="9" r:id="rId1"/>
  <headerFooter alignWithMargins="0">
    <oddHeader>&amp;R&amp;"Arial,Bold"&amp;12APPENDIX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B10" sqref="B10"/>
    </sheetView>
  </sheetViews>
  <sheetFormatPr defaultColWidth="9.140625" defaultRowHeight="12.75"/>
  <cols>
    <col min="1" max="1" width="5.8515625" style="40" customWidth="1"/>
    <col min="2" max="2" width="48.57421875" style="1" customWidth="1"/>
    <col min="3" max="3" width="4.8515625" style="1" customWidth="1"/>
    <col min="4" max="6" width="11.28125" style="1" customWidth="1"/>
    <col min="7" max="16384" width="9.140625" style="1" customWidth="1"/>
  </cols>
  <sheetData>
    <row r="1" spans="1:6" ht="15.75">
      <c r="A1" s="123" t="s">
        <v>0</v>
      </c>
      <c r="B1" s="123"/>
      <c r="C1" s="123"/>
      <c r="D1" s="123"/>
      <c r="E1" s="123"/>
      <c r="F1" s="123"/>
    </row>
    <row r="2" ht="9.75" customHeight="1"/>
    <row r="3" spans="1:6" ht="15.75">
      <c r="A3" s="124" t="s">
        <v>1</v>
      </c>
      <c r="B3" s="124"/>
      <c r="C3" s="124"/>
      <c r="D3" s="124"/>
      <c r="E3" s="124"/>
      <c r="F3" s="124"/>
    </row>
    <row r="4" spans="1:6" ht="8.25" customHeight="1">
      <c r="A4" s="65"/>
      <c r="B4" s="65"/>
      <c r="C4" s="65"/>
      <c r="D4" s="65"/>
      <c r="E4" s="65"/>
      <c r="F4" s="65"/>
    </row>
    <row r="5" spans="1:6" ht="15.75">
      <c r="A5" s="124" t="s">
        <v>99</v>
      </c>
      <c r="B5" s="124"/>
      <c r="C5" s="124"/>
      <c r="D5" s="124"/>
      <c r="E5" s="124"/>
      <c r="F5" s="124"/>
    </row>
    <row r="6" ht="9.75" customHeight="1"/>
    <row r="7" spans="1:6" ht="12.75">
      <c r="A7" s="9"/>
      <c r="B7" s="8"/>
      <c r="C7" s="8"/>
      <c r="D7" s="125" t="s">
        <v>3</v>
      </c>
      <c r="E7" s="126"/>
      <c r="F7" s="127"/>
    </row>
    <row r="8" spans="1:6" ht="12.75">
      <c r="A8" s="6" t="s">
        <v>25</v>
      </c>
      <c r="B8" s="5" t="s">
        <v>26</v>
      </c>
      <c r="C8" s="66"/>
      <c r="D8" s="7"/>
      <c r="E8" s="8"/>
      <c r="F8" s="9"/>
    </row>
    <row r="9" spans="1:6" ht="12.75">
      <c r="A9" s="6" t="s">
        <v>30</v>
      </c>
      <c r="B9" s="6" t="s">
        <v>31</v>
      </c>
      <c r="C9" s="6" t="s">
        <v>5</v>
      </c>
      <c r="D9" s="6" t="s">
        <v>6</v>
      </c>
      <c r="E9" s="10" t="s">
        <v>7</v>
      </c>
      <c r="F9" s="10" t="s">
        <v>8</v>
      </c>
    </row>
    <row r="10" spans="1:6" ht="13.5" thickBot="1">
      <c r="A10" s="13"/>
      <c r="B10" s="69"/>
      <c r="C10" s="13"/>
      <c r="D10" s="12" t="s">
        <v>9</v>
      </c>
      <c r="E10" s="13" t="s">
        <v>9</v>
      </c>
      <c r="F10" s="13" t="s">
        <v>9</v>
      </c>
    </row>
    <row r="11" spans="1:6" s="39" customFormat="1" ht="16.5" thickTop="1">
      <c r="A11" s="50" t="s">
        <v>100</v>
      </c>
      <c r="B11" s="100" t="s">
        <v>101</v>
      </c>
      <c r="C11" s="29" t="s">
        <v>11</v>
      </c>
      <c r="D11" s="95"/>
      <c r="E11" s="73"/>
      <c r="F11" s="73"/>
    </row>
    <row r="12" spans="1:6" s="39" customFormat="1" ht="15.75">
      <c r="A12" s="50"/>
      <c r="B12" s="73" t="s">
        <v>102</v>
      </c>
      <c r="C12" s="29" t="s">
        <v>13</v>
      </c>
      <c r="D12" s="142" t="s">
        <v>103</v>
      </c>
      <c r="E12" s="143"/>
      <c r="F12" s="144"/>
    </row>
    <row r="13" spans="1:6" s="39" customFormat="1" ht="15.75">
      <c r="A13" s="60"/>
      <c r="B13" s="98" t="s">
        <v>104</v>
      </c>
      <c r="C13" s="30" t="s">
        <v>14</v>
      </c>
      <c r="D13" s="96"/>
      <c r="E13" s="98"/>
      <c r="F13" s="98"/>
    </row>
    <row r="14" spans="1:6" s="39" customFormat="1" ht="15.75">
      <c r="A14" s="56" t="s">
        <v>100</v>
      </c>
      <c r="B14" s="97" t="s">
        <v>101</v>
      </c>
      <c r="C14" s="29" t="s">
        <v>11</v>
      </c>
      <c r="D14" s="95">
        <v>0</v>
      </c>
      <c r="E14" s="95">
        <v>0</v>
      </c>
      <c r="F14" s="95">
        <v>0</v>
      </c>
    </row>
    <row r="15" spans="1:6" s="39" customFormat="1" ht="15.75">
      <c r="A15" s="50"/>
      <c r="B15" s="73" t="s">
        <v>105</v>
      </c>
      <c r="C15" s="29" t="s">
        <v>13</v>
      </c>
      <c r="D15" s="95">
        <v>0</v>
      </c>
      <c r="E15" s="95">
        <v>0</v>
      </c>
      <c r="F15" s="95">
        <v>0</v>
      </c>
    </row>
    <row r="16" spans="1:6" s="39" customFormat="1" ht="15.75">
      <c r="A16" s="60"/>
      <c r="B16" s="98" t="s">
        <v>106</v>
      </c>
      <c r="C16" s="30" t="s">
        <v>14</v>
      </c>
      <c r="D16" s="96">
        <v>0</v>
      </c>
      <c r="E16" s="96">
        <v>0</v>
      </c>
      <c r="F16" s="96">
        <v>0</v>
      </c>
    </row>
    <row r="17" spans="1:6" s="39" customFormat="1" ht="15.75">
      <c r="A17" s="56" t="s">
        <v>107</v>
      </c>
      <c r="B17" s="97" t="s">
        <v>108</v>
      </c>
      <c r="C17" s="29" t="s">
        <v>11</v>
      </c>
      <c r="D17" s="95">
        <v>0</v>
      </c>
      <c r="E17" s="95">
        <v>0</v>
      </c>
      <c r="F17" s="95">
        <v>0</v>
      </c>
    </row>
    <row r="18" spans="1:6" s="39" customFormat="1" ht="15.75">
      <c r="A18" s="50"/>
      <c r="B18" s="73" t="s">
        <v>109</v>
      </c>
      <c r="C18" s="29" t="s">
        <v>13</v>
      </c>
      <c r="D18" s="95">
        <v>0</v>
      </c>
      <c r="E18" s="95">
        <v>0</v>
      </c>
      <c r="F18" s="95">
        <v>0</v>
      </c>
    </row>
    <row r="19" spans="1:6" s="39" customFormat="1" ht="15.75">
      <c r="A19" s="60"/>
      <c r="B19" s="98" t="s">
        <v>110</v>
      </c>
      <c r="C19" s="30" t="s">
        <v>14</v>
      </c>
      <c r="D19" s="96">
        <v>0</v>
      </c>
      <c r="E19" s="96">
        <v>0</v>
      </c>
      <c r="F19" s="96">
        <v>0</v>
      </c>
    </row>
    <row r="20" spans="1:6" s="39" customFormat="1" ht="15.75">
      <c r="A20" s="50" t="s">
        <v>107</v>
      </c>
      <c r="B20" s="97" t="s">
        <v>108</v>
      </c>
      <c r="C20" s="29" t="s">
        <v>11</v>
      </c>
      <c r="D20" s="95">
        <v>0</v>
      </c>
      <c r="E20" s="95">
        <v>0</v>
      </c>
      <c r="F20" s="95">
        <v>0</v>
      </c>
    </row>
    <row r="21" spans="1:6" s="39" customFormat="1" ht="15.75">
      <c r="A21" s="50"/>
      <c r="B21" s="73" t="s">
        <v>111</v>
      </c>
      <c r="C21" s="29" t="s">
        <v>13</v>
      </c>
      <c r="D21" s="95">
        <v>0</v>
      </c>
      <c r="E21" s="95">
        <v>0</v>
      </c>
      <c r="F21" s="95">
        <v>0</v>
      </c>
    </row>
    <row r="22" spans="1:6" s="39" customFormat="1" ht="15.75">
      <c r="A22" s="60"/>
      <c r="B22" s="98"/>
      <c r="C22" s="30" t="s">
        <v>14</v>
      </c>
      <c r="D22" s="96">
        <v>0</v>
      </c>
      <c r="E22" s="96">
        <v>0</v>
      </c>
      <c r="F22" s="96">
        <v>0</v>
      </c>
    </row>
    <row r="23" spans="1:6" s="39" customFormat="1" ht="15.75">
      <c r="A23" s="50" t="s">
        <v>107</v>
      </c>
      <c r="B23" s="97" t="s">
        <v>108</v>
      </c>
      <c r="C23" s="31"/>
      <c r="D23" s="31"/>
      <c r="E23" s="31"/>
      <c r="F23" s="31"/>
    </row>
    <row r="24" spans="1:6" s="39" customFormat="1" ht="15.75">
      <c r="A24" s="50"/>
      <c r="B24" s="73" t="s">
        <v>112</v>
      </c>
      <c r="C24" s="29" t="s">
        <v>11</v>
      </c>
      <c r="D24" s="26">
        <v>0</v>
      </c>
      <c r="E24" s="26">
        <v>0</v>
      </c>
      <c r="F24" s="26">
        <v>0</v>
      </c>
    </row>
    <row r="25" spans="1:6" s="39" customFormat="1" ht="15.75">
      <c r="A25" s="50"/>
      <c r="B25" s="73" t="s">
        <v>113</v>
      </c>
      <c r="C25" s="29" t="s">
        <v>13</v>
      </c>
      <c r="D25" s="26">
        <v>1760</v>
      </c>
      <c r="E25" s="26">
        <v>1760</v>
      </c>
      <c r="F25" s="26">
        <v>1760</v>
      </c>
    </row>
    <row r="26" spans="1:6" s="39" customFormat="1" ht="15.75">
      <c r="A26" s="60"/>
      <c r="B26" s="98" t="s">
        <v>114</v>
      </c>
      <c r="C26" s="30" t="s">
        <v>14</v>
      </c>
      <c r="D26" s="96">
        <v>0</v>
      </c>
      <c r="E26" s="96">
        <v>0</v>
      </c>
      <c r="F26" s="96">
        <v>0</v>
      </c>
    </row>
    <row r="27" spans="1:6" s="39" customFormat="1" ht="15.75">
      <c r="A27" s="56" t="s">
        <v>115</v>
      </c>
      <c r="B27" s="97" t="s">
        <v>116</v>
      </c>
      <c r="C27" s="29"/>
      <c r="D27" s="26"/>
      <c r="E27" s="26"/>
      <c r="F27" s="26"/>
    </row>
    <row r="28" spans="1:6" s="39" customFormat="1" ht="15.75">
      <c r="A28" s="50"/>
      <c r="B28" s="73" t="s">
        <v>112</v>
      </c>
      <c r="C28" s="29" t="s">
        <v>11</v>
      </c>
      <c r="D28" s="26">
        <v>0</v>
      </c>
      <c r="E28" s="26">
        <v>0</v>
      </c>
      <c r="F28" s="26">
        <v>0</v>
      </c>
    </row>
    <row r="29" spans="1:6" s="39" customFormat="1" ht="15.75">
      <c r="A29" s="50"/>
      <c r="B29" s="73" t="s">
        <v>113</v>
      </c>
      <c r="C29" s="29" t="s">
        <v>13</v>
      </c>
      <c r="D29" s="26">
        <v>5290</v>
      </c>
      <c r="E29" s="26">
        <v>5290</v>
      </c>
      <c r="F29" s="26">
        <v>5290</v>
      </c>
    </row>
    <row r="30" spans="1:6" s="39" customFormat="1" ht="15.75">
      <c r="A30" s="60"/>
      <c r="B30" s="98" t="s">
        <v>114</v>
      </c>
      <c r="C30" s="30" t="s">
        <v>14</v>
      </c>
      <c r="D30" s="96">
        <v>0</v>
      </c>
      <c r="E30" s="96">
        <v>0</v>
      </c>
      <c r="F30" s="96">
        <v>0</v>
      </c>
    </row>
    <row r="31" spans="1:6" s="39" customFormat="1" ht="15.75">
      <c r="A31" s="56" t="s">
        <v>115</v>
      </c>
      <c r="B31" s="97" t="s">
        <v>116</v>
      </c>
      <c r="C31" s="29" t="s">
        <v>11</v>
      </c>
      <c r="D31" s="26">
        <v>0</v>
      </c>
      <c r="E31" s="26">
        <v>0</v>
      </c>
      <c r="F31" s="26">
        <v>0</v>
      </c>
    </row>
    <row r="32" spans="1:6" s="39" customFormat="1" ht="15.75">
      <c r="A32" s="50"/>
      <c r="B32" s="73" t="s">
        <v>117</v>
      </c>
      <c r="C32" s="29" t="s">
        <v>13</v>
      </c>
      <c r="D32" s="26">
        <v>-20</v>
      </c>
      <c r="E32" s="26">
        <v>-20</v>
      </c>
      <c r="F32" s="26">
        <v>-20</v>
      </c>
    </row>
    <row r="33" spans="1:6" s="39" customFormat="1" ht="15.75">
      <c r="A33" s="60"/>
      <c r="B33" s="98" t="s">
        <v>118</v>
      </c>
      <c r="C33" s="30" t="s">
        <v>14</v>
      </c>
      <c r="D33" s="96">
        <v>0</v>
      </c>
      <c r="E33" s="96">
        <v>0</v>
      </c>
      <c r="F33" s="96">
        <v>0</v>
      </c>
    </row>
    <row r="34" spans="1:6" s="102" customFormat="1" ht="15.75">
      <c r="A34" s="101" t="s">
        <v>119</v>
      </c>
      <c r="B34" s="51" t="s">
        <v>120</v>
      </c>
      <c r="C34" s="15" t="s">
        <v>11</v>
      </c>
      <c r="D34" s="52">
        <v>0</v>
      </c>
      <c r="E34" s="52">
        <v>0</v>
      </c>
      <c r="F34" s="52">
        <v>0</v>
      </c>
    </row>
    <row r="35" spans="1:6" s="102" customFormat="1" ht="15.75">
      <c r="A35" s="101"/>
      <c r="B35" s="103" t="s">
        <v>121</v>
      </c>
      <c r="C35" s="15" t="s">
        <v>13</v>
      </c>
      <c r="D35" s="52">
        <v>0</v>
      </c>
      <c r="E35" s="52">
        <v>0</v>
      </c>
      <c r="F35" s="52">
        <v>0</v>
      </c>
    </row>
    <row r="36" spans="1:6" s="102" customFormat="1" ht="15.75">
      <c r="A36" s="101"/>
      <c r="B36" s="103"/>
      <c r="C36" s="15" t="s">
        <v>14</v>
      </c>
      <c r="D36" s="55">
        <v>0</v>
      </c>
      <c r="E36" s="55">
        <v>0</v>
      </c>
      <c r="F36" s="55">
        <v>0</v>
      </c>
    </row>
    <row r="37" spans="1:6" s="102" customFormat="1" ht="15.75">
      <c r="A37" s="104" t="s">
        <v>122</v>
      </c>
      <c r="B37" s="105" t="s">
        <v>123</v>
      </c>
      <c r="C37" s="106" t="s">
        <v>11</v>
      </c>
      <c r="D37" s="52">
        <v>0</v>
      </c>
      <c r="E37" s="52">
        <v>0</v>
      </c>
      <c r="F37" s="52">
        <v>0</v>
      </c>
    </row>
    <row r="38" spans="1:6" s="102" customFormat="1" ht="15.75">
      <c r="A38" s="101"/>
      <c r="B38" s="73" t="s">
        <v>124</v>
      </c>
      <c r="C38" s="29" t="s">
        <v>13</v>
      </c>
      <c r="D38" s="52">
        <v>0</v>
      </c>
      <c r="E38" s="52">
        <v>0</v>
      </c>
      <c r="F38" s="52">
        <v>0</v>
      </c>
    </row>
    <row r="39" spans="1:6" s="102" customFormat="1" ht="15.75">
      <c r="A39" s="107"/>
      <c r="B39" s="98" t="s">
        <v>125</v>
      </c>
      <c r="C39" s="30" t="s">
        <v>14</v>
      </c>
      <c r="D39" s="52">
        <v>0</v>
      </c>
      <c r="E39" s="52">
        <v>0</v>
      </c>
      <c r="F39" s="52">
        <v>0</v>
      </c>
    </row>
    <row r="40" spans="1:6" s="39" customFormat="1" ht="15.75">
      <c r="A40" s="56" t="s">
        <v>126</v>
      </c>
      <c r="B40" s="97" t="s">
        <v>127</v>
      </c>
      <c r="C40" s="86" t="s">
        <v>11</v>
      </c>
      <c r="D40" s="25">
        <v>0</v>
      </c>
      <c r="E40" s="25">
        <v>0</v>
      </c>
      <c r="F40" s="25">
        <v>0</v>
      </c>
    </row>
    <row r="41" spans="1:6" s="39" customFormat="1" ht="15.75">
      <c r="A41" s="50"/>
      <c r="B41" s="73" t="s">
        <v>128</v>
      </c>
      <c r="C41" s="29" t="s">
        <v>13</v>
      </c>
      <c r="D41" s="26">
        <v>-2270</v>
      </c>
      <c r="E41" s="26">
        <v>-2270</v>
      </c>
      <c r="F41" s="26">
        <v>-2550</v>
      </c>
    </row>
    <row r="42" spans="1:6" s="39" customFormat="1" ht="15.75">
      <c r="A42" s="60"/>
      <c r="B42" s="98" t="s">
        <v>129</v>
      </c>
      <c r="C42" s="30" t="s">
        <v>14</v>
      </c>
      <c r="D42" s="96">
        <v>0</v>
      </c>
      <c r="E42" s="96">
        <v>0</v>
      </c>
      <c r="F42" s="96">
        <v>0</v>
      </c>
    </row>
    <row r="43" spans="1:6" s="39" customFormat="1" ht="15.75">
      <c r="A43" s="50" t="s">
        <v>130</v>
      </c>
      <c r="B43" s="100" t="s">
        <v>131</v>
      </c>
      <c r="C43" s="29" t="s">
        <v>11</v>
      </c>
      <c r="D43" s="26">
        <v>0</v>
      </c>
      <c r="E43" s="26">
        <v>0</v>
      </c>
      <c r="F43" s="26">
        <v>0</v>
      </c>
    </row>
    <row r="44" spans="1:6" s="39" customFormat="1" ht="15.75">
      <c r="A44" s="50"/>
      <c r="B44" s="73" t="s">
        <v>132</v>
      </c>
      <c r="C44" s="29" t="s">
        <v>13</v>
      </c>
      <c r="D44" s="26">
        <v>-610</v>
      </c>
      <c r="E44" s="26">
        <v>-610</v>
      </c>
      <c r="F44" s="26">
        <v>-610</v>
      </c>
    </row>
    <row r="45" spans="1:6" s="39" customFormat="1" ht="15.75">
      <c r="A45" s="60"/>
      <c r="B45" s="98"/>
      <c r="C45" s="30" t="s">
        <v>14</v>
      </c>
      <c r="D45" s="96">
        <v>0</v>
      </c>
      <c r="E45" s="96">
        <v>0</v>
      </c>
      <c r="F45" s="96">
        <v>0</v>
      </c>
    </row>
    <row r="46" spans="1:6" s="39" customFormat="1" ht="15.75">
      <c r="A46" s="50" t="s">
        <v>133</v>
      </c>
      <c r="B46" s="100" t="s">
        <v>134</v>
      </c>
      <c r="C46" s="29" t="s">
        <v>11</v>
      </c>
      <c r="D46" s="95"/>
      <c r="E46" s="95"/>
      <c r="F46" s="95"/>
    </row>
    <row r="47" spans="1:6" s="39" customFormat="1" ht="15.75">
      <c r="A47" s="50"/>
      <c r="B47" s="73" t="s">
        <v>135</v>
      </c>
      <c r="C47" s="29" t="s">
        <v>13</v>
      </c>
      <c r="D47" s="142" t="s">
        <v>103</v>
      </c>
      <c r="E47" s="143"/>
      <c r="F47" s="144"/>
    </row>
    <row r="48" spans="1:6" s="39" customFormat="1" ht="15.75">
      <c r="A48" s="60"/>
      <c r="B48" s="98"/>
      <c r="C48" s="30" t="s">
        <v>14</v>
      </c>
      <c r="D48" s="95"/>
      <c r="E48" s="95"/>
      <c r="F48" s="95"/>
    </row>
    <row r="49" spans="1:6" s="39" customFormat="1" ht="15.75">
      <c r="A49" s="29"/>
      <c r="B49" s="18"/>
      <c r="C49" s="50" t="s">
        <v>11</v>
      </c>
      <c r="D49" s="87">
        <f>D11+D14+D17+D21+D24+D27+D31+D37+D40+D43+D46</f>
        <v>0</v>
      </c>
      <c r="E49" s="87">
        <f>E11+E14+E17+E21+E24+E27+E31+E37+E40+E43+E46</f>
        <v>0</v>
      </c>
      <c r="F49" s="87">
        <f>F11+F14+F17+F21+F24+F27+F31+F37+F40+F43+F46</f>
        <v>0</v>
      </c>
    </row>
    <row r="50" spans="1:6" s="39" customFormat="1" ht="15.75">
      <c r="A50" s="29"/>
      <c r="B50" s="18" t="s">
        <v>85</v>
      </c>
      <c r="C50" s="50" t="s">
        <v>13</v>
      </c>
      <c r="D50" s="33">
        <f>D15+D18+D25+D29+D32+D41+D44+D35+D38</f>
        <v>4150</v>
      </c>
      <c r="E50" s="33">
        <f>E15+E18+E25+E29+E32+E41+E44+E35+E38</f>
        <v>4150</v>
      </c>
      <c r="F50" s="33">
        <f>F15+F18+F25+F29+F32+F41+F44+F35+F38</f>
        <v>3870</v>
      </c>
    </row>
    <row r="51" spans="1:6" s="39" customFormat="1" ht="16.5" thickBot="1">
      <c r="A51" s="88"/>
      <c r="B51" s="99"/>
      <c r="C51" s="35" t="s">
        <v>14</v>
      </c>
      <c r="D51" s="36">
        <f>D13+D16+D19+D22+D26+D30+D33+D39+D42+D45</f>
        <v>0</v>
      </c>
      <c r="E51" s="36">
        <f>E13+E16+E19+E22+E26+E30+E33+E39+E42+E45+E48</f>
        <v>0</v>
      </c>
      <c r="F51" s="36">
        <f>F13+F16+F19+F22+F26+F30+F33+F39+F42+F45+F48</f>
        <v>0</v>
      </c>
    </row>
    <row r="52" ht="13.5" thickTop="1">
      <c r="A52" s="1"/>
    </row>
  </sheetData>
  <mergeCells count="6">
    <mergeCell ref="A1:F1"/>
    <mergeCell ref="A3:F3"/>
    <mergeCell ref="D12:F12"/>
    <mergeCell ref="D47:F47"/>
    <mergeCell ref="D7:F7"/>
    <mergeCell ref="A5:F5"/>
  </mergeCells>
  <printOptions horizontalCentered="1"/>
  <pageMargins left="0.22" right="0.26" top="0.46" bottom="0.43" header="0.25" footer="0.48"/>
  <pageSetup horizontalDpi="300" verticalDpi="300" orientation="portrait" paperSize="9" r:id="rId2"/>
  <headerFooter alignWithMargins="0">
    <oddHeader>&amp;R&amp;"Arial,Bold"&amp;12APPENDIX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Wyre Forest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Evans</dc:creator>
  <cp:keywords/>
  <dc:description/>
  <cp:lastModifiedBy>WFDC</cp:lastModifiedBy>
  <cp:lastPrinted>2006-12-14T10:04:30Z</cp:lastPrinted>
  <dcterms:created xsi:type="dcterms:W3CDTF">2006-12-13T15:09:17Z</dcterms:created>
  <dcterms:modified xsi:type="dcterms:W3CDTF">2007-02-26T08:56:44Z</dcterms:modified>
  <cp:category/>
  <cp:version/>
  <cp:contentType/>
  <cp:contentStatus/>
</cp:coreProperties>
</file>